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60" yWindow="150" windowWidth="10200" windowHeight="7845" activeTab="2"/>
  </bookViews>
  <sheets>
    <sheet name="от 4-х старт" sheetId="4" r:id="rId1"/>
    <sheet name="от 4-х промежуток" sheetId="5" r:id="rId2"/>
    <sheet name="от 4-х итог" sheetId="6" r:id="rId3"/>
  </sheets>
  <definedNames>
    <definedName name="_xlnm._FilterDatabase" localSheetId="2" hidden="1">'от 4-х итог'!$AO$1:$AO$23</definedName>
    <definedName name="_xlnm._FilterDatabase" localSheetId="1" hidden="1">'от 4-х промежуток'!$AP$1:$AP$23</definedName>
    <definedName name="_xlnm._FilterDatabase" localSheetId="0" hidden="1">'от 4-х старт'!$AM$1:$AM$24</definedName>
  </definedNames>
  <calcPr calcId="144525"/>
</workbook>
</file>

<file path=xl/calcChain.xml><?xml version="1.0" encoding="utf-8"?>
<calcChain xmlns="http://schemas.openxmlformats.org/spreadsheetml/2006/main">
  <c r="AO10" i="6" l="1"/>
  <c r="AL10" i="6"/>
  <c r="AC10" i="6"/>
  <c r="T10" i="6"/>
  <c r="K10" i="6"/>
  <c r="AP10" i="5"/>
  <c r="AM10" i="5"/>
  <c r="AM9" i="5"/>
  <c r="AA10" i="5"/>
  <c r="R10" i="5"/>
  <c r="K10" i="5"/>
  <c r="AM10" i="4"/>
  <c r="AJ10" i="4"/>
  <c r="AA10" i="4"/>
  <c r="R10" i="4"/>
  <c r="L10" i="4"/>
  <c r="AN18" i="6" l="1"/>
  <c r="AK13" i="6"/>
  <c r="AB13" i="6"/>
  <c r="S13" i="6"/>
  <c r="J13" i="6"/>
  <c r="AO18" i="5"/>
  <c r="AL13" i="5"/>
  <c r="Z13" i="5"/>
  <c r="Q13" i="5"/>
  <c r="J13" i="5"/>
  <c r="AL18" i="4"/>
  <c r="AI13" i="4"/>
  <c r="Z13" i="4"/>
  <c r="Q13" i="4"/>
  <c r="K13" i="4"/>
  <c r="AJ11" i="6" l="1"/>
  <c r="AK11" i="6" s="1"/>
  <c r="AL11" i="6" s="1"/>
  <c r="AA11" i="6"/>
  <c r="AB11" i="6" s="1"/>
  <c r="AC11" i="6" s="1"/>
  <c r="R11" i="6"/>
  <c r="S11" i="6" s="1"/>
  <c r="T11" i="6" s="1"/>
  <c r="I11" i="6"/>
  <c r="AJ9" i="6"/>
  <c r="AA9" i="6"/>
  <c r="AB9" i="6" s="1"/>
  <c r="AC9" i="6" s="1"/>
  <c r="R9" i="6"/>
  <c r="S9" i="6" s="1"/>
  <c r="T9" i="6" s="1"/>
  <c r="I9" i="6"/>
  <c r="AK11" i="5"/>
  <c r="AL11" i="5" s="1"/>
  <c r="AM11" i="5" s="1"/>
  <c r="Y11" i="5"/>
  <c r="Z11" i="5" s="1"/>
  <c r="AA11" i="5" s="1"/>
  <c r="P11" i="5"/>
  <c r="Q11" i="5" s="1"/>
  <c r="R11" i="5" s="1"/>
  <c r="I11" i="5"/>
  <c r="AK9" i="5"/>
  <c r="AL9" i="5" s="1"/>
  <c r="Y9" i="5"/>
  <c r="Z9" i="5" s="1"/>
  <c r="AA9" i="5" s="1"/>
  <c r="P9" i="5"/>
  <c r="Q9" i="5" s="1"/>
  <c r="R9" i="5" s="1"/>
  <c r="I9" i="5"/>
  <c r="AK9" i="6" l="1"/>
  <c r="AL9" i="6" s="1"/>
  <c r="J11" i="6"/>
  <c r="K11" i="6" s="1"/>
  <c r="AM11" i="6"/>
  <c r="AN11" i="6" s="1"/>
  <c r="AO11" i="6" s="1"/>
  <c r="J9" i="6"/>
  <c r="K9" i="6" s="1"/>
  <c r="J16" i="6" s="1"/>
  <c r="K16" i="6" s="1"/>
  <c r="AM9" i="6"/>
  <c r="AN9" i="6" s="1"/>
  <c r="AN11" i="5"/>
  <c r="AO11" i="5" s="1"/>
  <c r="AP11" i="5" s="1"/>
  <c r="S16" i="6"/>
  <c r="T16" i="6" s="1"/>
  <c r="S14" i="6"/>
  <c r="T14" i="6" s="1"/>
  <c r="S15" i="6"/>
  <c r="T15" i="6" s="1"/>
  <c r="J15" i="6"/>
  <c r="K15" i="6" s="1"/>
  <c r="J14" i="6"/>
  <c r="K14" i="6" s="1"/>
  <c r="Q16" i="5"/>
  <c r="R16" i="5" s="1"/>
  <c r="Q14" i="5"/>
  <c r="R14" i="5" s="1"/>
  <c r="Q15" i="5"/>
  <c r="R15" i="5" s="1"/>
  <c r="Z14" i="5"/>
  <c r="AA14" i="5" s="1"/>
  <c r="Z15" i="5"/>
  <c r="AA15" i="5" s="1"/>
  <c r="Z16" i="5"/>
  <c r="AA16" i="5" s="1"/>
  <c r="AB14" i="6"/>
  <c r="AC14" i="6" s="1"/>
  <c r="AB15" i="6"/>
  <c r="AC15" i="6" s="1"/>
  <c r="AB16" i="6"/>
  <c r="AC16" i="6" s="1"/>
  <c r="AL15" i="5"/>
  <c r="AM15" i="5" s="1"/>
  <c r="AN9" i="5"/>
  <c r="AO9" i="5" s="1"/>
  <c r="AP9" i="5" s="1"/>
  <c r="J11" i="5"/>
  <c r="K11" i="5" s="1"/>
  <c r="J9" i="5"/>
  <c r="K9" i="5" s="1"/>
  <c r="AL16" i="5"/>
  <c r="AM16" i="5" s="1"/>
  <c r="AH11" i="4"/>
  <c r="AI11" i="4" s="1"/>
  <c r="AJ11" i="4" s="1"/>
  <c r="AH9" i="4"/>
  <c r="AI9" i="4" s="1"/>
  <c r="AJ9" i="4" s="1"/>
  <c r="Y11" i="4"/>
  <c r="Z11" i="4" s="1"/>
  <c r="AA11" i="4" s="1"/>
  <c r="P11" i="4"/>
  <c r="Q11" i="4" s="1"/>
  <c r="R11" i="4" s="1"/>
  <c r="J11" i="4"/>
  <c r="Y9" i="4"/>
  <c r="Z9" i="4" s="1"/>
  <c r="AA9" i="4" s="1"/>
  <c r="P9" i="4"/>
  <c r="Q9" i="4" s="1"/>
  <c r="R9" i="4" s="1"/>
  <c r="J9" i="4"/>
  <c r="AK16" i="6" l="1"/>
  <c r="AL16" i="6" s="1"/>
  <c r="AK15" i="6"/>
  <c r="AL15" i="6" s="1"/>
  <c r="AK14" i="6"/>
  <c r="AL14" i="6" s="1"/>
  <c r="Q16" i="4"/>
  <c r="R16" i="4" s="1"/>
  <c r="Q14" i="4"/>
  <c r="R14" i="4" s="1"/>
  <c r="Q15" i="4"/>
  <c r="R15" i="4" s="1"/>
  <c r="AO21" i="5"/>
  <c r="AP21" i="5" s="1"/>
  <c r="AO20" i="5"/>
  <c r="AP20" i="5" s="1"/>
  <c r="AO19" i="5"/>
  <c r="AP19" i="5" s="1"/>
  <c r="Z14" i="4"/>
  <c r="AA14" i="4" s="1"/>
  <c r="Z15" i="4"/>
  <c r="AA15" i="4" s="1"/>
  <c r="Z16" i="4"/>
  <c r="AA16" i="4" s="1"/>
  <c r="AI15" i="4"/>
  <c r="AJ15" i="4" s="1"/>
  <c r="AI14" i="4"/>
  <c r="AJ14" i="4" s="1"/>
  <c r="AI16" i="4"/>
  <c r="AJ16" i="4" s="1"/>
  <c r="J16" i="5"/>
  <c r="K16" i="5" s="1"/>
  <c r="J15" i="5"/>
  <c r="K15" i="5" s="1"/>
  <c r="J14" i="5"/>
  <c r="K14" i="5" s="1"/>
  <c r="AL14" i="5"/>
  <c r="AM14" i="5" s="1"/>
  <c r="K9" i="4"/>
  <c r="L9" i="4" s="1"/>
  <c r="K11" i="4"/>
  <c r="L11" i="4" s="1"/>
  <c r="AK9" i="4"/>
  <c r="AL9" i="4" s="1"/>
  <c r="AM9" i="4" s="1"/>
  <c r="AK11" i="4"/>
  <c r="AL11" i="4" s="1"/>
  <c r="AM11" i="4" s="1"/>
  <c r="AL21" i="4" l="1"/>
  <c r="AM21" i="4" s="1"/>
  <c r="AL20" i="4"/>
  <c r="AM20" i="4" s="1"/>
  <c r="AL19" i="4"/>
  <c r="AM19" i="4" s="1"/>
  <c r="K16" i="4"/>
  <c r="L16" i="4" s="1"/>
  <c r="K15" i="4"/>
  <c r="L15" i="4" s="1"/>
  <c r="K14" i="4"/>
  <c r="L14" i="4" s="1"/>
  <c r="AO9" i="6"/>
  <c r="AN21" i="6" l="1"/>
  <c r="AO21" i="6" s="1"/>
  <c r="AN20" i="6"/>
  <c r="AO20" i="6" s="1"/>
  <c r="AN19" i="6"/>
  <c r="AO19" i="6" s="1"/>
</calcChain>
</file>

<file path=xl/sharedStrings.xml><?xml version="1.0" encoding="utf-8"?>
<sst xmlns="http://schemas.openxmlformats.org/spreadsheetml/2006/main" count="251" uniqueCount="105">
  <si>
    <t xml:space="preserve">Лист наблюдения  </t>
  </si>
  <si>
    <t xml:space="preserve">Учебный год: ____________       Группа:_____________________     Дата проведения:___________ </t>
  </si>
  <si>
    <t>Образовательная область "Творчество"</t>
  </si>
  <si>
    <t>№</t>
  </si>
  <si>
    <t>Ф.И.ребенка</t>
  </si>
  <si>
    <t>Рисование</t>
  </si>
  <si>
    <t>Лепка</t>
  </si>
  <si>
    <t>Аппликация</t>
  </si>
  <si>
    <t>Музыка</t>
  </si>
  <si>
    <t>Общее количество баллов</t>
  </si>
  <si>
    <t>Средний балл</t>
  </si>
  <si>
    <t xml:space="preserve">Уровень усвоения Типовой программы </t>
  </si>
  <si>
    <t>%</t>
  </si>
  <si>
    <t>средний</t>
  </si>
  <si>
    <t>уровень</t>
  </si>
  <si>
    <t>общее</t>
  </si>
  <si>
    <t>к-во</t>
  </si>
  <si>
    <t>І ур</t>
  </si>
  <si>
    <t>ІІ ур</t>
  </si>
  <si>
    <t>ІІІ ур</t>
  </si>
  <si>
    <t>Всего детей</t>
  </si>
  <si>
    <t>А (всего детей)</t>
  </si>
  <si>
    <t xml:space="preserve">Б (I уровень) </t>
  </si>
  <si>
    <t xml:space="preserve">В (II уровень) </t>
  </si>
  <si>
    <t>Г (III уровень)</t>
  </si>
  <si>
    <t>І уровень</t>
  </si>
  <si>
    <t>ІІ уровень</t>
  </si>
  <si>
    <t>ІІІ уровень</t>
  </si>
  <si>
    <t xml:space="preserve">Б (I уровень)  </t>
  </si>
  <si>
    <t>В (II уровень)</t>
  </si>
  <si>
    <t xml:space="preserve">результатов диагностики стартового контроля в старшей группе (от 4 лет) </t>
  </si>
  <si>
    <t>4-Т.1 умеет свободно держать в руках карандаш, фломастер и кисть во время рисования;</t>
  </si>
  <si>
    <t>4-Т.2 распознает цвета;</t>
  </si>
  <si>
    <t>4-Т.3 изображает предметы четырехугольной формы, сочетая их с округлыми формами;</t>
  </si>
  <si>
    <t>4-Т.4 создает несложные сюжетные композиции;</t>
  </si>
  <si>
    <t>4-Т.5 рисует мелом на асфальте, палочками на песке;</t>
  </si>
  <si>
    <t>4-Т.6 имеет первоначальные навыки закрашивания форм.</t>
  </si>
  <si>
    <t>4-Т.7 проявляет интерес к лепке из глины, пластилина, теста;</t>
  </si>
  <si>
    <t>4-Т.8 раскатывает прямыми и круговыми движениями ладони;</t>
  </si>
  <si>
    <t>4-Т.9 лепит различные предметы, состоящие из 1-3 частей, используя разнообразные приемы лепки (снеговик, поезд, заборчик, бусы, сережки)</t>
  </si>
  <si>
    <t>4-Т.10 владеет основными техническими навыками и умениями, необходимыми для изобразительной деятельности;</t>
  </si>
  <si>
    <t>4-Т.11 знает свойства бумаги;</t>
  </si>
  <si>
    <t>4-Т.12 раскладывает в определенной последовательности детали разной формы, величины, цвета, наклеивает полученное изображение на бумагу;</t>
  </si>
  <si>
    <t>4-Т.13 располагает предметы на бумаге разной формы, подготовленных взрослым;</t>
  </si>
  <si>
    <t>4-Т.14 участвует в составлении простейших композиций из готовых форм;</t>
  </si>
  <si>
    <t>4-Т.15 работает аккуратно: пользуется салфеткой для удаления остатков клея.</t>
  </si>
  <si>
    <t>4-Т.16 умеет слушать музыку;</t>
  </si>
  <si>
    <t xml:space="preserve">4-Т.17 различает темп музыкального произведения; </t>
  </si>
  <si>
    <t>4-Т.18 реагирует на начало и окончание мелодии;</t>
  </si>
  <si>
    <t>4-Т.19 выполняет танцевальные движения со сменой динамики по одному, в парах, имитирует движения животных;</t>
  </si>
  <si>
    <t>4-Т.20 различает и называет некоторые детские музыкальные инструменты;</t>
  </si>
  <si>
    <t>4-Т.21 эмоционально воспринимает музыкальное произведение</t>
  </si>
  <si>
    <t>4-Т.1 владеет техникой рисования;</t>
  </si>
  <si>
    <t>4-Т.2 умеет рисовать по образцу с учетом формы и пропорции;</t>
  </si>
  <si>
    <t>4-Т.3 рисует овощи-фрукты, посуду, игрушки, фигуры животных;</t>
  </si>
  <si>
    <t>4-Т.4 имеет представление об элементах казахского орнамента;</t>
  </si>
  <si>
    <t>4-Т.5 оценивает свои работы и работы других ребят</t>
  </si>
  <si>
    <t>4-Т.6 умеет лепить знакомые предметы разной формы и величины, пользуясь различными приемами;</t>
  </si>
  <si>
    <t>4-Т.7 лепит фигуру человека (части тела: голова, туловище, руки, ноги);</t>
  </si>
  <si>
    <t>4-Т.8 проявляет интерес к лепке предметов быта и образных игрушек по мотивам народного творчества;</t>
  </si>
  <si>
    <t>4-Т.9 изготавливает различные украшения стекой.</t>
  </si>
  <si>
    <t>4-Т.10 умеет правильно держать ножницы и пользоваться ими;</t>
  </si>
  <si>
    <t>4-Т.11 вырезает короткие и длинные полоски;</t>
  </si>
  <si>
    <t>4-Т.12 фигуры круглой формы;</t>
  </si>
  <si>
    <t>4-Т.13 наклеивает отдельные элементы;</t>
  </si>
  <si>
    <t>4-Т.14 умеет пользоваться клеем, салфеткой;</t>
  </si>
  <si>
    <t>4-Т.15 составляет композиции, узоры из геометрических фигур и растительные узоры на полосе.</t>
  </si>
  <si>
    <t>4-Т.16 узнает знакомые песни по мелодии или музыкальному вступлению;</t>
  </si>
  <si>
    <t>4-Т.17 умеет высказываться об их содержании;</t>
  </si>
  <si>
    <t>4-Т.18 поет протяжно, четко произносит слова;</t>
  </si>
  <si>
    <t>4-Т.19 поет мелодиями и попевками, выше и ниже, показывает движением руки;</t>
  </si>
  <si>
    <t>4-Т.20 точно передает ритм музыки;</t>
  </si>
  <si>
    <t>4-Т.21 эмоционально воспринимает танцевальный характер музыки;</t>
  </si>
  <si>
    <t>4-Т.22 умеет при хороводе перестраиваться в большой круг;</t>
  </si>
  <si>
    <t>4-Т.23 определяет жанры музыки;</t>
  </si>
  <si>
    <t>4-Т.24 узнает музыкальные игрушки и инструменты.</t>
  </si>
  <si>
    <t>4-Т.2 умеет изображать предметы по образцу с учетом форм, цвета</t>
  </si>
  <si>
    <t>4-Т.3 изображает предметы и фигурки животных;</t>
  </si>
  <si>
    <t>4-Т.4 владеет навыками рисования сюжетной композиции;</t>
  </si>
  <si>
    <t>4-Т.5 использует элементы казахского орнамента.</t>
  </si>
  <si>
    <t>4-Т.6 владеет техникой лепки стекой;</t>
  </si>
  <si>
    <t>4-Т.7 умеет применять разные способы лепки животных;</t>
  </si>
  <si>
    <t>4-Т.8 создает сюжетные композиции на темы сказок и окружающей жизни;</t>
  </si>
  <si>
    <t>4-Т.9 участвует в коллективной работе, проявляет интерес к лепке предметов быта;</t>
  </si>
  <si>
    <t>4-Т.10 владеет навыками лепки посуды по мотивам народных изделий;</t>
  </si>
  <si>
    <t>4-Т.11 эмоционально воспринимает красоту окружающего мира.</t>
  </si>
  <si>
    <t>4-Т.12 умеет правильно держать ножницы и действовать ими;</t>
  </si>
  <si>
    <t>4-Т.13 раскладывает и наклеивает предметы, состоящие из отдельных частей;</t>
  </si>
  <si>
    <t>4-Т.14 умеет составлять узоры из растительных и геометрических форм, элементов казахского орнамента, чередует их, последовательно наклеивает;</t>
  </si>
  <si>
    <t>4-Т.15 участвует в выполнении коллективных работ;</t>
  </si>
  <si>
    <t>4-Т.16 имеет представление об изготовлении панно, выполнении декоративных композиций по замыслу;</t>
  </si>
  <si>
    <t>4-Т.17 имеет представление о видах изобразительного искусства, как живопись, скульптура, народное искусство.</t>
  </si>
  <si>
    <t>4-Т.18 узнает песни по мелодии, высказывается об их содержании;</t>
  </si>
  <si>
    <t>4-Т.19 поет протяжно, четко произносит слова, знакомые песни без сопровождения и с сопровождением;</t>
  </si>
  <si>
    <t>4-Т.20 начинает и заканчивает пение одновременно;</t>
  </si>
  <si>
    <t>4-Т.21 выполняет движения, отвечающие характеру музыки, самостоятельно меняя их в соответствии с формой музыкального произведения;</t>
  </si>
  <si>
    <t xml:space="preserve">результатов диагностики промежуточного контроля в старшей группе (от 4 лет) </t>
  </si>
  <si>
    <t xml:space="preserve">результатов диагностики итогового контроля в старшей группе (от 4 лет) </t>
  </si>
  <si>
    <t xml:space="preserve">4-Т.22 двигается под незнакомую музыку, передавая ее основное настроение; </t>
  </si>
  <si>
    <t>4-Т.23 инсценирует песни, хороводы</t>
  </si>
  <si>
    <t>2021-2022</t>
  </si>
  <si>
    <t xml:space="preserve">Учебный год: _2021-2022___________       Группа:___старшая__________________     Дата проведения:__3.09.2021_________ </t>
  </si>
  <si>
    <t>Айдарова Камила</t>
  </si>
  <si>
    <t>Қожахмет Қадір</t>
  </si>
  <si>
    <t>Оразова Айлана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</si>
</sst>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66CCFF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vertical="center"/>
    </xf>
    <xf numFmtId="0" fontId="0" fillId="0" borderId="0" xfId="0" applyBorder="1"/>
    <xf numFmtId="0" fontId="2" fillId="2" borderId="1" xfId="0" applyFont="1" applyFill="1" applyBorder="1"/>
    <xf numFmtId="0" fontId="1" fillId="2" borderId="1" xfId="0" applyFont="1" applyFill="1" applyBorder="1"/>
    <xf numFmtId="0" fontId="2" fillId="3" borderId="1" xfId="0" applyFont="1" applyFill="1" applyBorder="1"/>
    <xf numFmtId="0" fontId="1" fillId="3" borderId="1" xfId="0" applyFont="1" applyFill="1" applyBorder="1"/>
    <xf numFmtId="0" fontId="1" fillId="4" borderId="1" xfId="0" applyFont="1" applyFill="1" applyBorder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5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4" borderId="1" xfId="0" applyFont="1" applyFill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center" vertical="center" textRotation="90"/>
    </xf>
    <xf numFmtId="0" fontId="1" fillId="3" borderId="1" xfId="0" applyFont="1" applyFill="1" applyBorder="1" applyAlignment="1">
      <alignment horizontal="center" vertical="center" textRotation="90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3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 vertical="center" textRotation="90" wrapText="1"/>
    </xf>
    <xf numFmtId="0" fontId="1" fillId="3" borderId="1" xfId="0" applyFont="1" applyFill="1" applyBorder="1" applyAlignment="1">
      <alignment horizontal="center" vertical="center" textRotation="90" wrapText="1"/>
    </xf>
    <xf numFmtId="0" fontId="1" fillId="4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CC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75"/>
  <sheetViews>
    <sheetView topLeftCell="D8" zoomScale="70" zoomScaleNormal="70" workbookViewId="0">
      <selection activeCell="AP11" sqref="AP11"/>
    </sheetView>
  </sheetViews>
  <sheetFormatPr defaultRowHeight="15" x14ac:dyDescent="0.25"/>
  <cols>
    <col min="2" max="2" width="4.140625" customWidth="1"/>
    <col min="3" max="3" width="22.140625" customWidth="1"/>
    <col min="4" max="4" width="8.28515625" customWidth="1"/>
    <col min="5" max="5" width="4" customWidth="1"/>
    <col min="6" max="6" width="8" customWidth="1"/>
    <col min="7" max="7" width="5.140625" customWidth="1"/>
    <col min="8" max="8" width="5.7109375" customWidth="1"/>
    <col min="9" max="9" width="5.42578125" customWidth="1"/>
    <col min="10" max="10" width="5" customWidth="1"/>
    <col min="11" max="11" width="6.140625" customWidth="1"/>
    <col min="12" max="12" width="9.140625" customWidth="1"/>
    <col min="13" max="13" width="5.5703125" customWidth="1"/>
    <col min="14" max="14" width="5.7109375" customWidth="1"/>
    <col min="15" max="15" width="12.5703125" customWidth="1"/>
    <col min="16" max="16" width="3.5703125" customWidth="1"/>
    <col min="17" max="17" width="5" customWidth="1"/>
    <col min="18" max="18" width="9.42578125" customWidth="1"/>
    <col min="19" max="19" width="8.28515625" customWidth="1"/>
    <col min="20" max="20" width="3.85546875" customWidth="1"/>
    <col min="21" max="21" width="11.7109375" customWidth="1"/>
    <col min="22" max="22" width="6.5703125" customWidth="1"/>
    <col min="23" max="23" width="5.5703125" customWidth="1"/>
    <col min="24" max="24" width="7.42578125" customWidth="1"/>
    <col min="25" max="25" width="4" customWidth="1"/>
    <col min="26" max="26" width="6" customWidth="1"/>
    <col min="27" max="27" width="11.85546875" customWidth="1"/>
    <col min="28" max="28" width="4.28515625" customWidth="1"/>
    <col min="29" max="29" width="6.42578125" customWidth="1"/>
    <col min="30" max="30" width="5.5703125" customWidth="1"/>
    <col min="31" max="31" width="8.5703125" customWidth="1"/>
    <col min="32" max="32" width="5.7109375" customWidth="1"/>
    <col min="33" max="33" width="7.140625" customWidth="1"/>
    <col min="34" max="35" width="4.7109375" customWidth="1"/>
    <col min="36" max="36" width="9.42578125" customWidth="1"/>
    <col min="39" max="39" width="10.5703125" customWidth="1"/>
  </cols>
  <sheetData>
    <row r="2" spans="1:40" x14ac:dyDescent="0.25">
      <c r="A2" s="29" t="s">
        <v>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</row>
    <row r="3" spans="1:40" x14ac:dyDescent="0.25">
      <c r="A3" s="29" t="s">
        <v>30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</row>
    <row r="4" spans="1:40" x14ac:dyDescent="0.25">
      <c r="A4" s="29" t="s">
        <v>100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</row>
    <row r="6" spans="1:40" x14ac:dyDescent="0.25">
      <c r="B6" s="30" t="s">
        <v>2</v>
      </c>
      <c r="C6" s="30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0"/>
      <c r="AL6" s="30"/>
      <c r="AM6" s="30"/>
    </row>
    <row r="7" spans="1:40" ht="38.25" customHeight="1" x14ac:dyDescent="0.25">
      <c r="B7" s="32" t="s">
        <v>3</v>
      </c>
      <c r="C7" s="33" t="s">
        <v>4</v>
      </c>
      <c r="D7" s="32" t="s">
        <v>5</v>
      </c>
      <c r="E7" s="32"/>
      <c r="F7" s="32"/>
      <c r="G7" s="32"/>
      <c r="H7" s="32"/>
      <c r="I7" s="32"/>
      <c r="J7" s="19" t="s">
        <v>15</v>
      </c>
      <c r="K7" s="20" t="s">
        <v>13</v>
      </c>
      <c r="L7" s="18" t="s">
        <v>14</v>
      </c>
      <c r="M7" s="34" t="s">
        <v>6</v>
      </c>
      <c r="N7" s="34"/>
      <c r="O7" s="34"/>
      <c r="P7" s="19" t="s">
        <v>15</v>
      </c>
      <c r="Q7" s="20" t="s">
        <v>13</v>
      </c>
      <c r="R7" s="18" t="s">
        <v>14</v>
      </c>
      <c r="S7" s="34" t="s">
        <v>7</v>
      </c>
      <c r="T7" s="34"/>
      <c r="U7" s="34"/>
      <c r="V7" s="34"/>
      <c r="W7" s="34"/>
      <c r="X7" s="34"/>
      <c r="Y7" s="19" t="s">
        <v>15</v>
      </c>
      <c r="Z7" s="20" t="s">
        <v>13</v>
      </c>
      <c r="AA7" s="18" t="s">
        <v>14</v>
      </c>
      <c r="AB7" s="34" t="s">
        <v>8</v>
      </c>
      <c r="AC7" s="34"/>
      <c r="AD7" s="34"/>
      <c r="AE7" s="34"/>
      <c r="AF7" s="34"/>
      <c r="AG7" s="34"/>
      <c r="AH7" s="19" t="s">
        <v>15</v>
      </c>
      <c r="AI7" s="20" t="s">
        <v>13</v>
      </c>
      <c r="AJ7" s="18" t="s">
        <v>14</v>
      </c>
      <c r="AK7" s="35" t="s">
        <v>9</v>
      </c>
      <c r="AL7" s="37" t="s">
        <v>10</v>
      </c>
      <c r="AM7" s="38" t="s">
        <v>11</v>
      </c>
    </row>
    <row r="8" spans="1:40" ht="225" customHeight="1" x14ac:dyDescent="0.25">
      <c r="B8" s="32"/>
      <c r="C8" s="32"/>
      <c r="D8" s="14" t="s">
        <v>31</v>
      </c>
      <c r="E8" s="14" t="s">
        <v>32</v>
      </c>
      <c r="F8" s="14" t="s">
        <v>33</v>
      </c>
      <c r="G8" s="14" t="s">
        <v>34</v>
      </c>
      <c r="H8" s="14" t="s">
        <v>35</v>
      </c>
      <c r="I8" s="14" t="s">
        <v>36</v>
      </c>
      <c r="J8" s="19"/>
      <c r="K8" s="20"/>
      <c r="L8" s="18"/>
      <c r="M8" s="14" t="s">
        <v>37</v>
      </c>
      <c r="N8" s="14" t="s">
        <v>38</v>
      </c>
      <c r="O8" s="14" t="s">
        <v>39</v>
      </c>
      <c r="P8" s="19"/>
      <c r="Q8" s="20"/>
      <c r="R8" s="18"/>
      <c r="S8" s="14" t="s">
        <v>40</v>
      </c>
      <c r="T8" s="14" t="s">
        <v>41</v>
      </c>
      <c r="U8" s="14" t="s">
        <v>42</v>
      </c>
      <c r="V8" s="14" t="s">
        <v>43</v>
      </c>
      <c r="W8" s="14" t="s">
        <v>44</v>
      </c>
      <c r="X8" s="14" t="s">
        <v>45</v>
      </c>
      <c r="Y8" s="19"/>
      <c r="Z8" s="20"/>
      <c r="AA8" s="18"/>
      <c r="AB8" s="14" t="s">
        <v>46</v>
      </c>
      <c r="AC8" s="14" t="s">
        <v>47</v>
      </c>
      <c r="AD8" s="14" t="s">
        <v>48</v>
      </c>
      <c r="AE8" s="14" t="s">
        <v>49</v>
      </c>
      <c r="AF8" s="14" t="s">
        <v>50</v>
      </c>
      <c r="AG8" s="14" t="s">
        <v>51</v>
      </c>
      <c r="AH8" s="19"/>
      <c r="AI8" s="20"/>
      <c r="AJ8" s="18"/>
      <c r="AK8" s="36"/>
      <c r="AL8" s="37"/>
      <c r="AM8" s="38"/>
    </row>
    <row r="9" spans="1:40" x14ac:dyDescent="0.25">
      <c r="B9" s="1">
        <v>1</v>
      </c>
      <c r="C9" s="1" t="s">
        <v>102</v>
      </c>
      <c r="D9" s="1">
        <v>1</v>
      </c>
      <c r="E9" s="1">
        <v>1</v>
      </c>
      <c r="F9" s="1">
        <v>1</v>
      </c>
      <c r="G9" s="1">
        <v>1</v>
      </c>
      <c r="H9" s="1">
        <v>1</v>
      </c>
      <c r="I9" s="1">
        <v>1</v>
      </c>
      <c r="J9" s="5">
        <f>SUM(D9:I9)</f>
        <v>6</v>
      </c>
      <c r="K9" s="7">
        <f>J9/6</f>
        <v>1</v>
      </c>
      <c r="L9" s="13" t="str">
        <f>IF(D9="","",VLOOKUP(K9,$J$73:$K$75,2,TRUE))</f>
        <v>І ур</v>
      </c>
      <c r="M9" s="1">
        <v>2</v>
      </c>
      <c r="N9" s="1">
        <v>2</v>
      </c>
      <c r="O9" s="1">
        <v>1</v>
      </c>
      <c r="P9" s="5">
        <f>SUM(M9:O9)</f>
        <v>5</v>
      </c>
      <c r="Q9" s="7">
        <f>P9/3</f>
        <v>1.6666666666666667</v>
      </c>
      <c r="R9" s="13" t="str">
        <f>IF(M9="","",VLOOKUP(Q9,$J$73:$K$75,2,TRUE))</f>
        <v>ІІ ур</v>
      </c>
      <c r="S9" s="1">
        <v>2</v>
      </c>
      <c r="T9" s="1">
        <v>1</v>
      </c>
      <c r="U9" s="1">
        <v>1</v>
      </c>
      <c r="V9" s="1">
        <v>1</v>
      </c>
      <c r="W9" s="1">
        <v>1</v>
      </c>
      <c r="X9" s="1">
        <v>1</v>
      </c>
      <c r="Y9" s="5">
        <f>SUM(S9:X9)</f>
        <v>7</v>
      </c>
      <c r="Z9" s="7">
        <f>Y9/6</f>
        <v>1.1666666666666667</v>
      </c>
      <c r="AA9" s="13" t="str">
        <f>IF(S9="","",VLOOKUP(Z9,$J$73:$K$75,2,TRUE))</f>
        <v>І ур</v>
      </c>
      <c r="AB9" s="1">
        <v>2</v>
      </c>
      <c r="AC9" s="1">
        <v>2</v>
      </c>
      <c r="AD9" s="1">
        <v>1</v>
      </c>
      <c r="AE9" s="1">
        <v>1</v>
      </c>
      <c r="AF9" s="1">
        <v>1</v>
      </c>
      <c r="AG9" s="1">
        <v>2</v>
      </c>
      <c r="AH9" s="5">
        <f>SUM(AB9:AG9)</f>
        <v>9</v>
      </c>
      <c r="AI9" s="7">
        <f>AH9/6</f>
        <v>1.5</v>
      </c>
      <c r="AJ9" s="13" t="str">
        <f>IF(AB9="","",VLOOKUP(AI9,$J$73:$K$75,2,TRUE))</f>
        <v>І ур</v>
      </c>
      <c r="AK9" s="6">
        <f>J9+P9+Y9+AH9</f>
        <v>27</v>
      </c>
      <c r="AL9" s="8">
        <f>AK9/21</f>
        <v>1.2857142857142858</v>
      </c>
      <c r="AM9" s="13" t="str">
        <f>IF(AE9="","",VLOOKUP(AL9,$J$73:$K$75,2,TRUE))</f>
        <v>І ур</v>
      </c>
    </row>
    <row r="10" spans="1:40" x14ac:dyDescent="0.25">
      <c r="B10" s="1">
        <v>2</v>
      </c>
      <c r="C10" s="1" t="s">
        <v>103</v>
      </c>
      <c r="D10" s="1">
        <v>1</v>
      </c>
      <c r="E10" s="1">
        <v>1</v>
      </c>
      <c r="F10" s="1">
        <v>1</v>
      </c>
      <c r="G10" s="1">
        <v>1</v>
      </c>
      <c r="H10" s="1">
        <v>1</v>
      </c>
      <c r="I10" s="1">
        <v>1</v>
      </c>
      <c r="J10" s="5">
        <v>6</v>
      </c>
      <c r="K10" s="7">
        <v>1</v>
      </c>
      <c r="L10" s="13" t="str">
        <f>IF(D10="","",VLOOKUP(K10,$J$73:$K$75,2,TRUE))</f>
        <v>І ур</v>
      </c>
      <c r="M10" s="1">
        <v>2</v>
      </c>
      <c r="N10" s="1">
        <v>2</v>
      </c>
      <c r="O10" s="1">
        <v>1</v>
      </c>
      <c r="P10" s="5">
        <v>5</v>
      </c>
      <c r="Q10" s="7">
        <v>1.67</v>
      </c>
      <c r="R10" s="13" t="str">
        <f>IF(M10="","",VLOOKUP(Q10,$J$73:$K$75,2,TRUE))</f>
        <v>ІІ ур</v>
      </c>
      <c r="S10" s="1">
        <v>2</v>
      </c>
      <c r="T10" s="1">
        <v>1</v>
      </c>
      <c r="U10" s="1">
        <v>1</v>
      </c>
      <c r="V10" s="1">
        <v>1</v>
      </c>
      <c r="W10" s="1">
        <v>1</v>
      </c>
      <c r="X10" s="1">
        <v>1</v>
      </c>
      <c r="Y10" s="5">
        <v>7</v>
      </c>
      <c r="Z10" s="7">
        <v>1.17</v>
      </c>
      <c r="AA10" s="13" t="str">
        <f>IF(S10="","",VLOOKUP(Z10,$J$73:$K$75,2,TRUE))</f>
        <v>І ур</v>
      </c>
      <c r="AB10" s="1">
        <v>2</v>
      </c>
      <c r="AC10" s="1">
        <v>2</v>
      </c>
      <c r="AD10" s="1">
        <v>1</v>
      </c>
      <c r="AE10" s="1">
        <v>1</v>
      </c>
      <c r="AF10" s="1">
        <v>1</v>
      </c>
      <c r="AG10" s="1">
        <v>2</v>
      </c>
      <c r="AH10" s="5">
        <v>9</v>
      </c>
      <c r="AI10" s="7">
        <v>1.5</v>
      </c>
      <c r="AJ10" s="13" t="str">
        <f>IF(AB10="","",VLOOKUP(AI10,$J$73:$K$75,2,TRUE))</f>
        <v>І ур</v>
      </c>
      <c r="AK10" s="6">
        <v>27</v>
      </c>
      <c r="AL10" s="8">
        <v>1.285714</v>
      </c>
      <c r="AM10" s="13" t="str">
        <f>IF(AE10="","",VLOOKUP(AL10,$J$73:$K$75,2,TRUE))</f>
        <v>І ур</v>
      </c>
    </row>
    <row r="11" spans="1:40" x14ac:dyDescent="0.25">
      <c r="B11" s="1">
        <v>3</v>
      </c>
      <c r="C11" s="1" t="s">
        <v>104</v>
      </c>
      <c r="D11" s="1">
        <v>1</v>
      </c>
      <c r="E11" s="1">
        <v>2</v>
      </c>
      <c r="F11" s="1">
        <v>1</v>
      </c>
      <c r="G11" s="1">
        <v>1</v>
      </c>
      <c r="H11" s="1">
        <v>2</v>
      </c>
      <c r="I11" s="1">
        <v>1</v>
      </c>
      <c r="J11" s="5">
        <f t="shared" ref="J11" si="0">SUM(D11:I11)</f>
        <v>8</v>
      </c>
      <c r="K11" s="7">
        <f t="shared" ref="K11" si="1">J11/6</f>
        <v>1.3333333333333333</v>
      </c>
      <c r="L11" s="13" t="str">
        <f>IF(D11="","",VLOOKUP(K11,$J$73:$K$75,2,TRUE))</f>
        <v>І ур</v>
      </c>
      <c r="M11" s="1">
        <v>2</v>
      </c>
      <c r="N11" s="1">
        <v>2</v>
      </c>
      <c r="O11" s="1">
        <v>1</v>
      </c>
      <c r="P11" s="5">
        <f t="shared" ref="P11" si="2">SUM(M11:O11)</f>
        <v>5</v>
      </c>
      <c r="Q11" s="7">
        <f t="shared" ref="Q11" si="3">P11/3</f>
        <v>1.6666666666666667</v>
      </c>
      <c r="R11" s="13" t="str">
        <f>IF(M11="","",VLOOKUP(Q11,$J$73:$K$75,2,TRUE))</f>
        <v>ІІ ур</v>
      </c>
      <c r="S11" s="1">
        <v>2</v>
      </c>
      <c r="T11" s="1">
        <v>1</v>
      </c>
      <c r="U11" s="1">
        <v>1</v>
      </c>
      <c r="V11" s="1">
        <v>1</v>
      </c>
      <c r="W11" s="1">
        <v>1</v>
      </c>
      <c r="X11" s="1">
        <v>1</v>
      </c>
      <c r="Y11" s="5">
        <f t="shared" ref="Y11" si="4">SUM(S11:X11)</f>
        <v>7</v>
      </c>
      <c r="Z11" s="7">
        <f t="shared" ref="Z11" si="5">Y11/6</f>
        <v>1.1666666666666667</v>
      </c>
      <c r="AA11" s="13" t="str">
        <f>IF(S11="","",VLOOKUP(Z11,$J$73:$K$75,2,TRUE))</f>
        <v>І ур</v>
      </c>
      <c r="AB11" s="1">
        <v>2</v>
      </c>
      <c r="AC11" s="1">
        <v>2</v>
      </c>
      <c r="AD11" s="1">
        <v>1</v>
      </c>
      <c r="AE11" s="1">
        <v>1</v>
      </c>
      <c r="AF11" s="1">
        <v>1</v>
      </c>
      <c r="AG11" s="1">
        <v>2</v>
      </c>
      <c r="AH11" s="5">
        <f t="shared" ref="AH11" si="6">SUM(AB11:AG11)</f>
        <v>9</v>
      </c>
      <c r="AI11" s="7">
        <f t="shared" ref="AI11" si="7">AH11/6</f>
        <v>1.5</v>
      </c>
      <c r="AJ11" s="13" t="str">
        <f>IF(AB11="","",VLOOKUP(AI11,$J$73:$K$75,2,TRUE))</f>
        <v>І ур</v>
      </c>
      <c r="AK11" s="6">
        <f t="shared" ref="AK11" si="8">J11+P11+Y11+AH11</f>
        <v>29</v>
      </c>
      <c r="AL11" s="8">
        <f t="shared" ref="AL11" si="9">AK11/21</f>
        <v>1.3809523809523809</v>
      </c>
      <c r="AM11" s="13" t="str">
        <f>IF(AE11="","",VLOOKUP(AL11,$J$73:$K$75,2,TRUE))</f>
        <v>І ур</v>
      </c>
    </row>
    <row r="12" spans="1:40" x14ac:dyDescent="0.25">
      <c r="B12" s="23"/>
      <c r="C12" s="23"/>
      <c r="D12" s="15"/>
      <c r="E12" s="16"/>
      <c r="F12" s="16"/>
      <c r="G12" s="16"/>
      <c r="H12" s="16"/>
      <c r="I12" s="16"/>
      <c r="J12" s="17"/>
      <c r="K12" s="1" t="s">
        <v>16</v>
      </c>
      <c r="L12" s="11" t="s">
        <v>12</v>
      </c>
      <c r="M12" s="15"/>
      <c r="N12" s="16"/>
      <c r="O12" s="16"/>
      <c r="P12" s="17"/>
      <c r="Q12" s="1" t="s">
        <v>16</v>
      </c>
      <c r="R12" s="11" t="s">
        <v>12</v>
      </c>
      <c r="S12" s="15"/>
      <c r="T12" s="16"/>
      <c r="U12" s="16"/>
      <c r="V12" s="16"/>
      <c r="W12" s="16"/>
      <c r="X12" s="16"/>
      <c r="Y12" s="17"/>
      <c r="Z12" s="1" t="s">
        <v>16</v>
      </c>
      <c r="AA12" s="11" t="s">
        <v>12</v>
      </c>
      <c r="AB12" s="15"/>
      <c r="AC12" s="16"/>
      <c r="AD12" s="16"/>
      <c r="AE12" s="16"/>
      <c r="AF12" s="16"/>
      <c r="AG12" s="16"/>
      <c r="AH12" s="17"/>
      <c r="AI12" s="1" t="s">
        <v>16</v>
      </c>
      <c r="AJ12" s="11" t="s">
        <v>12</v>
      </c>
      <c r="AK12" s="2"/>
      <c r="AL12" s="2"/>
      <c r="AM12" s="2"/>
    </row>
    <row r="13" spans="1:40" x14ac:dyDescent="0.25">
      <c r="B13" s="24"/>
      <c r="C13" s="24"/>
      <c r="D13" s="15" t="s">
        <v>20</v>
      </c>
      <c r="E13" s="16"/>
      <c r="F13" s="16"/>
      <c r="G13" s="16"/>
      <c r="H13" s="16"/>
      <c r="I13" s="16"/>
      <c r="J13" s="17"/>
      <c r="K13" s="10">
        <f>COUNTA(C9:C11)</f>
        <v>3</v>
      </c>
      <c r="L13" s="10">
        <v>100</v>
      </c>
      <c r="M13" s="15" t="s">
        <v>20</v>
      </c>
      <c r="N13" s="16"/>
      <c r="O13" s="16"/>
      <c r="P13" s="17"/>
      <c r="Q13" s="10">
        <f>COUNTA(C9:C11)</f>
        <v>3</v>
      </c>
      <c r="R13" s="10">
        <v>100</v>
      </c>
      <c r="S13" s="15" t="s">
        <v>20</v>
      </c>
      <c r="T13" s="16"/>
      <c r="U13" s="16"/>
      <c r="V13" s="16"/>
      <c r="W13" s="16"/>
      <c r="X13" s="16"/>
      <c r="Y13" s="17"/>
      <c r="Z13" s="10">
        <f>COUNTA(C9:C11)</f>
        <v>3</v>
      </c>
      <c r="AA13" s="10">
        <v>100</v>
      </c>
      <c r="AB13" s="15" t="s">
        <v>20</v>
      </c>
      <c r="AC13" s="16"/>
      <c r="AD13" s="16"/>
      <c r="AE13" s="16"/>
      <c r="AF13" s="16"/>
      <c r="AG13" s="16"/>
      <c r="AH13" s="17"/>
      <c r="AI13" s="10">
        <f>COUNTA(C9:C11)</f>
        <v>3</v>
      </c>
      <c r="AJ13" s="10">
        <v>100</v>
      </c>
      <c r="AK13" s="2"/>
      <c r="AL13" s="2"/>
      <c r="AM13" s="2"/>
    </row>
    <row r="14" spans="1:40" x14ac:dyDescent="0.25">
      <c r="B14" s="24"/>
      <c r="C14" s="24"/>
      <c r="D14" s="15" t="s">
        <v>25</v>
      </c>
      <c r="E14" s="16"/>
      <c r="F14" s="16"/>
      <c r="G14" s="16"/>
      <c r="H14" s="16"/>
      <c r="I14" s="16"/>
      <c r="J14" s="17"/>
      <c r="K14" s="12">
        <f>COUNTIF(L9:L11,"І ур")</f>
        <v>3</v>
      </c>
      <c r="L14" s="3">
        <f>(K14/K13)*100</f>
        <v>100</v>
      </c>
      <c r="M14" s="15" t="s">
        <v>25</v>
      </c>
      <c r="N14" s="16"/>
      <c r="O14" s="16"/>
      <c r="P14" s="17"/>
      <c r="Q14" s="12">
        <f>COUNTIF(R9:R11,"І ур")</f>
        <v>0</v>
      </c>
      <c r="R14" s="3">
        <f>(Q14/Q13)*100</f>
        <v>0</v>
      </c>
      <c r="S14" s="15" t="s">
        <v>25</v>
      </c>
      <c r="T14" s="16"/>
      <c r="U14" s="16"/>
      <c r="V14" s="16"/>
      <c r="W14" s="16"/>
      <c r="X14" s="16"/>
      <c r="Y14" s="17"/>
      <c r="Z14" s="12">
        <f>COUNTIF(AA9:AA11,"І ур")</f>
        <v>3</v>
      </c>
      <c r="AA14" s="3">
        <f>(Z14/Z13)*100</f>
        <v>100</v>
      </c>
      <c r="AB14" s="15" t="s">
        <v>25</v>
      </c>
      <c r="AC14" s="16"/>
      <c r="AD14" s="16"/>
      <c r="AE14" s="16"/>
      <c r="AF14" s="16"/>
      <c r="AG14" s="16"/>
      <c r="AH14" s="17"/>
      <c r="AI14" s="12">
        <f>COUNTIF(AJ9:AJ11,"І ур")</f>
        <v>3</v>
      </c>
      <c r="AJ14" s="3">
        <f>(AI14/AI13)*100</f>
        <v>100</v>
      </c>
      <c r="AK14" s="2"/>
      <c r="AL14" s="2"/>
      <c r="AM14" s="2"/>
    </row>
    <row r="15" spans="1:40" x14ac:dyDescent="0.25">
      <c r="B15" s="24"/>
      <c r="C15" s="24"/>
      <c r="D15" s="15" t="s">
        <v>26</v>
      </c>
      <c r="E15" s="16"/>
      <c r="F15" s="16"/>
      <c r="G15" s="16"/>
      <c r="H15" s="16"/>
      <c r="I15" s="16"/>
      <c r="J15" s="17"/>
      <c r="K15" s="12">
        <f>COUNTIF(L9:L11,"ІІ ур")</f>
        <v>0</v>
      </c>
      <c r="L15" s="3">
        <f>(K15/K13)*100</f>
        <v>0</v>
      </c>
      <c r="M15" s="15" t="s">
        <v>26</v>
      </c>
      <c r="N15" s="16"/>
      <c r="O15" s="16"/>
      <c r="P15" s="17"/>
      <c r="Q15" s="12">
        <f>COUNTIF(R9:R11,"ІІ ур")</f>
        <v>3</v>
      </c>
      <c r="R15" s="3">
        <f>(Q15/Q13)*100</f>
        <v>100</v>
      </c>
      <c r="S15" s="15" t="s">
        <v>26</v>
      </c>
      <c r="T15" s="16"/>
      <c r="U15" s="16"/>
      <c r="V15" s="16"/>
      <c r="W15" s="16"/>
      <c r="X15" s="16"/>
      <c r="Y15" s="17"/>
      <c r="Z15" s="12">
        <f>COUNTIF(AA9:AA11,"ІІ ур")</f>
        <v>0</v>
      </c>
      <c r="AA15" s="3">
        <f>(Z15/Z13)*100</f>
        <v>0</v>
      </c>
      <c r="AB15" s="15" t="s">
        <v>26</v>
      </c>
      <c r="AC15" s="16"/>
      <c r="AD15" s="16"/>
      <c r="AE15" s="16"/>
      <c r="AF15" s="16"/>
      <c r="AG15" s="16"/>
      <c r="AH15" s="17"/>
      <c r="AI15" s="12">
        <f>COUNTIF(AJ9:AJ11,"ІІ ур")</f>
        <v>0</v>
      </c>
      <c r="AJ15" s="3">
        <f>(AI15/AI13)*100</f>
        <v>0</v>
      </c>
      <c r="AK15" s="2"/>
      <c r="AL15" s="2"/>
      <c r="AM15" s="2"/>
    </row>
    <row r="16" spans="1:40" x14ac:dyDescent="0.25">
      <c r="B16" s="24"/>
      <c r="C16" s="24"/>
      <c r="D16" s="15" t="s">
        <v>27</v>
      </c>
      <c r="E16" s="16"/>
      <c r="F16" s="16"/>
      <c r="G16" s="16"/>
      <c r="H16" s="16"/>
      <c r="I16" s="16"/>
      <c r="J16" s="17"/>
      <c r="K16" s="12">
        <f>COUNTIF(L9:L11,"ІІІ ур")</f>
        <v>0</v>
      </c>
      <c r="L16" s="3">
        <f>(K16/K13)*100</f>
        <v>0</v>
      </c>
      <c r="M16" s="15" t="s">
        <v>27</v>
      </c>
      <c r="N16" s="16"/>
      <c r="O16" s="16"/>
      <c r="P16" s="17"/>
      <c r="Q16" s="12">
        <f>COUNTIF(R9:R11,"ІІІ ур")</f>
        <v>0</v>
      </c>
      <c r="R16" s="3">
        <f>(Q16/Q13)*100</f>
        <v>0</v>
      </c>
      <c r="S16" s="15" t="s">
        <v>27</v>
      </c>
      <c r="T16" s="16"/>
      <c r="U16" s="16"/>
      <c r="V16" s="16"/>
      <c r="W16" s="16"/>
      <c r="X16" s="16"/>
      <c r="Y16" s="17"/>
      <c r="Z16" s="12">
        <f>COUNTIF(AA9:AA11,"ІІІ ур")</f>
        <v>0</v>
      </c>
      <c r="AA16" s="3">
        <f>(Z16/Z13)*100</f>
        <v>0</v>
      </c>
      <c r="AB16" s="15" t="s">
        <v>27</v>
      </c>
      <c r="AC16" s="16"/>
      <c r="AD16" s="16"/>
      <c r="AE16" s="16"/>
      <c r="AF16" s="16"/>
      <c r="AG16" s="16"/>
      <c r="AH16" s="17"/>
      <c r="AI16" s="12">
        <f>COUNTIF(AJ9:AJ11,"ІІІ ур")</f>
        <v>0</v>
      </c>
      <c r="AJ16" s="3">
        <f>(AI16/AI13)*100</f>
        <v>0</v>
      </c>
      <c r="AK16" s="2"/>
      <c r="AL16" s="2"/>
      <c r="AM16" s="2"/>
    </row>
    <row r="17" spans="1:39" x14ac:dyDescent="0.25">
      <c r="B17" s="24"/>
      <c r="C17" s="24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1" t="s">
        <v>16</v>
      </c>
      <c r="AM17" s="11" t="s">
        <v>12</v>
      </c>
    </row>
    <row r="18" spans="1:39" x14ac:dyDescent="0.25">
      <c r="B18" s="24"/>
      <c r="C18" s="24"/>
      <c r="D18" s="26" t="s">
        <v>21</v>
      </c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8"/>
      <c r="AL18" s="10">
        <f>COUNTA(C9:C11)</f>
        <v>3</v>
      </c>
      <c r="AM18" s="10">
        <v>100</v>
      </c>
    </row>
    <row r="19" spans="1:39" x14ac:dyDescent="0.25">
      <c r="B19" s="24"/>
      <c r="C19" s="24"/>
      <c r="D19" s="22" t="s">
        <v>22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12">
        <f>COUNTIF(AM9:AM11,"І ур")</f>
        <v>3</v>
      </c>
      <c r="AM19" s="3">
        <f>(AL19/AL18)*100</f>
        <v>100</v>
      </c>
    </row>
    <row r="20" spans="1:39" x14ac:dyDescent="0.25">
      <c r="B20" s="24"/>
      <c r="C20" s="24"/>
      <c r="D20" s="22" t="s">
        <v>29</v>
      </c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12">
        <f>COUNTIF(AM9:AM11,"ІІ ур")</f>
        <v>0</v>
      </c>
      <c r="AM20" s="3">
        <f>(AL20/AL18)*100</f>
        <v>0</v>
      </c>
    </row>
    <row r="21" spans="1:39" x14ac:dyDescent="0.25">
      <c r="B21" s="25"/>
      <c r="C21" s="25"/>
      <c r="D21" s="22" t="s">
        <v>24</v>
      </c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12">
        <f>COUNTIF(AM9:AM11,"ІІІ ур")</f>
        <v>0</v>
      </c>
      <c r="AM21" s="3">
        <f>(AL21/AL18)*100</f>
        <v>0</v>
      </c>
    </row>
    <row r="24" spans="1:39" x14ac:dyDescent="0.25">
      <c r="A24" s="4"/>
      <c r="B24" s="4"/>
      <c r="C24" s="4"/>
      <c r="D24" s="4"/>
      <c r="E24" s="4"/>
    </row>
    <row r="73" spans="10:11" x14ac:dyDescent="0.25">
      <c r="J73">
        <v>1</v>
      </c>
      <c r="K73" t="s">
        <v>17</v>
      </c>
    </row>
    <row r="74" spans="10:11" x14ac:dyDescent="0.25">
      <c r="J74">
        <v>1.6</v>
      </c>
      <c r="K74" t="s">
        <v>18</v>
      </c>
    </row>
    <row r="75" spans="10:11" x14ac:dyDescent="0.25">
      <c r="J75">
        <v>2.6</v>
      </c>
      <c r="K75" t="s">
        <v>19</v>
      </c>
    </row>
  </sheetData>
  <autoFilter ref="AM1:AM24"/>
  <mergeCells count="52">
    <mergeCell ref="A2:AN2"/>
    <mergeCell ref="A3:AN3"/>
    <mergeCell ref="A4:AN4"/>
    <mergeCell ref="B6:AM6"/>
    <mergeCell ref="B7:B8"/>
    <mergeCell ref="C7:C8"/>
    <mergeCell ref="D7:I7"/>
    <mergeCell ref="M7:O7"/>
    <mergeCell ref="S7:X7"/>
    <mergeCell ref="AB7:AG7"/>
    <mergeCell ref="Y7:Y8"/>
    <mergeCell ref="AK7:AK8"/>
    <mergeCell ref="AL7:AL8"/>
    <mergeCell ref="AM7:AM8"/>
    <mergeCell ref="J7:J8"/>
    <mergeCell ref="K7:K8"/>
    <mergeCell ref="D17:AK17"/>
    <mergeCell ref="D19:AK19"/>
    <mergeCell ref="D20:AK20"/>
    <mergeCell ref="D21:AK21"/>
    <mergeCell ref="B12:B21"/>
    <mergeCell ref="C12:C21"/>
    <mergeCell ref="D18:AK18"/>
    <mergeCell ref="D12:J12"/>
    <mergeCell ref="D13:J13"/>
    <mergeCell ref="M12:P12"/>
    <mergeCell ref="M13:P13"/>
    <mergeCell ref="S12:Y12"/>
    <mergeCell ref="S13:Y13"/>
    <mergeCell ref="S16:Y16"/>
    <mergeCell ref="AB13:AH13"/>
    <mergeCell ref="AB14:AH14"/>
    <mergeCell ref="L7:L8"/>
    <mergeCell ref="P7:P8"/>
    <mergeCell ref="Q7:Q8"/>
    <mergeCell ref="R7:R8"/>
    <mergeCell ref="Z7:Z8"/>
    <mergeCell ref="AA7:AA8"/>
    <mergeCell ref="AH7:AH8"/>
    <mergeCell ref="AI7:AI8"/>
    <mergeCell ref="AJ7:AJ8"/>
    <mergeCell ref="AB12:AH12"/>
    <mergeCell ref="D14:J14"/>
    <mergeCell ref="D15:J15"/>
    <mergeCell ref="D16:J16"/>
    <mergeCell ref="S14:Y14"/>
    <mergeCell ref="S15:Y15"/>
    <mergeCell ref="AB15:AH15"/>
    <mergeCell ref="AB16:AH16"/>
    <mergeCell ref="M14:P14"/>
    <mergeCell ref="M15:P15"/>
    <mergeCell ref="M16:P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75"/>
  <sheetViews>
    <sheetView topLeftCell="D6" zoomScale="70" zoomScaleNormal="70" workbookViewId="0">
      <selection activeCell="AI23" sqref="AI23"/>
    </sheetView>
  </sheetViews>
  <sheetFormatPr defaultRowHeight="15" x14ac:dyDescent="0.25"/>
  <cols>
    <col min="2" max="2" width="4.7109375" customWidth="1"/>
    <col min="3" max="3" width="25" customWidth="1"/>
    <col min="4" max="4" width="4.42578125" customWidth="1"/>
    <col min="5" max="5" width="7.42578125" customWidth="1"/>
    <col min="6" max="6" width="5.5703125" customWidth="1"/>
    <col min="7" max="7" width="6.85546875" customWidth="1"/>
    <col min="8" max="8" width="6.42578125" customWidth="1"/>
    <col min="9" max="10" width="4.5703125" customWidth="1"/>
    <col min="11" max="11" width="8.85546875" customWidth="1"/>
    <col min="12" max="12" width="8.42578125" customWidth="1"/>
    <col min="13" max="13" width="5.140625" customWidth="1"/>
    <col min="14" max="14" width="9.85546875" customWidth="1"/>
    <col min="15" max="15" width="7.5703125" customWidth="1"/>
    <col min="16" max="16" width="4.140625" customWidth="1"/>
    <col min="17" max="17" width="5" customWidth="1"/>
    <col min="18" max="18" width="8.5703125" customWidth="1"/>
    <col min="19" max="19" width="6" customWidth="1"/>
    <col min="20" max="20" width="5.7109375" customWidth="1"/>
    <col min="21" max="21" width="4.42578125" customWidth="1"/>
    <col min="22" max="22" width="4.5703125" customWidth="1"/>
    <col min="23" max="23" width="5.28515625" customWidth="1"/>
    <col min="24" max="24" width="8.28515625" customWidth="1"/>
    <col min="25" max="25" width="5.28515625" customWidth="1"/>
    <col min="26" max="26" width="5.5703125" customWidth="1"/>
    <col min="27" max="27" width="8.7109375" customWidth="1"/>
    <col min="28" max="28" width="5.28515625" customWidth="1"/>
    <col min="29" max="29" width="6" customWidth="1"/>
    <col min="30" max="30" width="5.85546875" customWidth="1"/>
    <col min="31" max="31" width="8.5703125" customWidth="1"/>
    <col min="32" max="32" width="4" customWidth="1"/>
    <col min="33" max="33" width="5.85546875" customWidth="1"/>
    <col min="34" max="34" width="5" customWidth="1"/>
    <col min="35" max="35" width="4.5703125" customWidth="1"/>
    <col min="36" max="36" width="6" customWidth="1"/>
    <col min="37" max="37" width="3.7109375" customWidth="1"/>
    <col min="38" max="38" width="5.7109375" customWidth="1"/>
    <col min="39" max="39" width="9.42578125" customWidth="1"/>
    <col min="42" max="42" width="10.140625" customWidth="1"/>
  </cols>
  <sheetData>
    <row r="2" spans="1:43" x14ac:dyDescent="0.25">
      <c r="A2" s="29" t="s">
        <v>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</row>
    <row r="3" spans="1:43" x14ac:dyDescent="0.25">
      <c r="A3" s="29" t="s">
        <v>96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</row>
    <row r="4" spans="1:43" x14ac:dyDescent="0.25">
      <c r="A4" s="29" t="s">
        <v>101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</row>
    <row r="6" spans="1:43" x14ac:dyDescent="0.25">
      <c r="B6" s="30" t="s">
        <v>2</v>
      </c>
      <c r="C6" s="30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0"/>
      <c r="AO6" s="30"/>
      <c r="AP6" s="30"/>
    </row>
    <row r="7" spans="1:43" ht="38.25" customHeight="1" x14ac:dyDescent="0.25">
      <c r="B7" s="32" t="s">
        <v>3</v>
      </c>
      <c r="C7" s="33" t="s">
        <v>4</v>
      </c>
      <c r="D7" s="32" t="s">
        <v>5</v>
      </c>
      <c r="E7" s="32"/>
      <c r="F7" s="32"/>
      <c r="G7" s="32"/>
      <c r="H7" s="32"/>
      <c r="I7" s="19" t="s">
        <v>15</v>
      </c>
      <c r="J7" s="20" t="s">
        <v>13</v>
      </c>
      <c r="K7" s="18" t="s">
        <v>14</v>
      </c>
      <c r="L7" s="34" t="s">
        <v>6</v>
      </c>
      <c r="M7" s="34"/>
      <c r="N7" s="34"/>
      <c r="O7" s="34"/>
      <c r="P7" s="19" t="s">
        <v>15</v>
      </c>
      <c r="Q7" s="20" t="s">
        <v>13</v>
      </c>
      <c r="R7" s="18" t="s">
        <v>14</v>
      </c>
      <c r="S7" s="34" t="s">
        <v>7</v>
      </c>
      <c r="T7" s="34"/>
      <c r="U7" s="34"/>
      <c r="V7" s="34"/>
      <c r="W7" s="34"/>
      <c r="X7" s="34"/>
      <c r="Y7" s="19" t="s">
        <v>15</v>
      </c>
      <c r="Z7" s="20" t="s">
        <v>13</v>
      </c>
      <c r="AA7" s="18" t="s">
        <v>14</v>
      </c>
      <c r="AB7" s="34" t="s">
        <v>8</v>
      </c>
      <c r="AC7" s="34"/>
      <c r="AD7" s="34"/>
      <c r="AE7" s="34"/>
      <c r="AF7" s="34"/>
      <c r="AG7" s="34"/>
      <c r="AH7" s="34"/>
      <c r="AI7" s="34"/>
      <c r="AJ7" s="34"/>
      <c r="AK7" s="19" t="s">
        <v>15</v>
      </c>
      <c r="AL7" s="20" t="s">
        <v>13</v>
      </c>
      <c r="AM7" s="18" t="s">
        <v>14</v>
      </c>
      <c r="AN7" s="35" t="s">
        <v>9</v>
      </c>
      <c r="AO7" s="37" t="s">
        <v>10</v>
      </c>
      <c r="AP7" s="38" t="s">
        <v>11</v>
      </c>
    </row>
    <row r="8" spans="1:43" ht="225.75" customHeight="1" x14ac:dyDescent="0.25">
      <c r="B8" s="32"/>
      <c r="C8" s="32"/>
      <c r="D8" s="14" t="s">
        <v>52</v>
      </c>
      <c r="E8" s="14" t="s">
        <v>53</v>
      </c>
      <c r="F8" s="14" t="s">
        <v>54</v>
      </c>
      <c r="G8" s="14" t="s">
        <v>55</v>
      </c>
      <c r="H8" s="14" t="s">
        <v>56</v>
      </c>
      <c r="I8" s="19"/>
      <c r="J8" s="20"/>
      <c r="K8" s="18"/>
      <c r="L8" s="14" t="s">
        <v>57</v>
      </c>
      <c r="M8" s="14" t="s">
        <v>58</v>
      </c>
      <c r="N8" s="14" t="s">
        <v>59</v>
      </c>
      <c r="O8" s="14" t="s">
        <v>60</v>
      </c>
      <c r="P8" s="19"/>
      <c r="Q8" s="20"/>
      <c r="R8" s="18"/>
      <c r="S8" s="14" t="s">
        <v>61</v>
      </c>
      <c r="T8" s="14" t="s">
        <v>62</v>
      </c>
      <c r="U8" s="14" t="s">
        <v>63</v>
      </c>
      <c r="V8" s="14" t="s">
        <v>64</v>
      </c>
      <c r="W8" s="14" t="s">
        <v>65</v>
      </c>
      <c r="X8" s="14" t="s">
        <v>66</v>
      </c>
      <c r="Y8" s="19"/>
      <c r="Z8" s="20"/>
      <c r="AA8" s="18"/>
      <c r="AB8" s="14" t="s">
        <v>67</v>
      </c>
      <c r="AC8" s="14" t="s">
        <v>68</v>
      </c>
      <c r="AD8" s="14" t="s">
        <v>69</v>
      </c>
      <c r="AE8" s="14" t="s">
        <v>70</v>
      </c>
      <c r="AF8" s="14" t="s">
        <v>71</v>
      </c>
      <c r="AG8" s="14" t="s">
        <v>72</v>
      </c>
      <c r="AH8" s="14" t="s">
        <v>73</v>
      </c>
      <c r="AI8" s="14" t="s">
        <v>74</v>
      </c>
      <c r="AJ8" s="14" t="s">
        <v>75</v>
      </c>
      <c r="AK8" s="19"/>
      <c r="AL8" s="20"/>
      <c r="AM8" s="18"/>
      <c r="AN8" s="36"/>
      <c r="AO8" s="37"/>
      <c r="AP8" s="38"/>
    </row>
    <row r="9" spans="1:43" x14ac:dyDescent="0.25">
      <c r="B9" s="1">
        <v>1</v>
      </c>
      <c r="C9" s="1" t="s">
        <v>102</v>
      </c>
      <c r="D9" s="1">
        <v>2</v>
      </c>
      <c r="E9" s="1">
        <v>1</v>
      </c>
      <c r="F9" s="1">
        <v>1</v>
      </c>
      <c r="G9" s="1">
        <v>2</v>
      </c>
      <c r="H9" s="1">
        <v>2</v>
      </c>
      <c r="I9" s="5">
        <f>SUM(D9:H9)</f>
        <v>8</v>
      </c>
      <c r="J9" s="7">
        <f>I9/5</f>
        <v>1.6</v>
      </c>
      <c r="K9" s="13" t="str">
        <f>IF(D9="","",VLOOKUP(J9,$J$73:$K$75,2,TRUE))</f>
        <v>ІІ ур</v>
      </c>
      <c r="L9" s="1">
        <v>2</v>
      </c>
      <c r="M9" s="1">
        <v>1</v>
      </c>
      <c r="N9" s="1">
        <v>2</v>
      </c>
      <c r="O9" s="1">
        <v>2</v>
      </c>
      <c r="P9" s="5">
        <f>SUM(L9:O9)</f>
        <v>7</v>
      </c>
      <c r="Q9" s="7">
        <f>P9/4</f>
        <v>1.75</v>
      </c>
      <c r="R9" s="13" t="str">
        <f>IF(L9="","",VLOOKUP(Q9,$J$73:$K$75,2,TRUE))</f>
        <v>ІІ ур</v>
      </c>
      <c r="S9" s="1">
        <v>1</v>
      </c>
      <c r="T9" s="1">
        <v>1</v>
      </c>
      <c r="U9" s="1">
        <v>2</v>
      </c>
      <c r="V9" s="1">
        <v>2</v>
      </c>
      <c r="W9" s="1">
        <v>2</v>
      </c>
      <c r="X9" s="1">
        <v>2</v>
      </c>
      <c r="Y9" s="5">
        <f>SUM(S9:X9)</f>
        <v>10</v>
      </c>
      <c r="Z9" s="7">
        <f>Y9/6</f>
        <v>1.6666666666666667</v>
      </c>
      <c r="AA9" s="13" t="str">
        <f>IF(S9="","",VLOOKUP(Z9,$J$73:$K$75,2,TRUE))</f>
        <v>ІІ ур</v>
      </c>
      <c r="AB9" s="1">
        <v>2</v>
      </c>
      <c r="AC9" s="1">
        <v>1</v>
      </c>
      <c r="AD9" s="1">
        <v>1</v>
      </c>
      <c r="AE9" s="1">
        <v>1</v>
      </c>
      <c r="AF9" s="1">
        <v>1</v>
      </c>
      <c r="AG9" s="1">
        <v>2</v>
      </c>
      <c r="AH9" s="1">
        <v>1</v>
      </c>
      <c r="AI9" s="1">
        <v>1</v>
      </c>
      <c r="AJ9" s="1">
        <v>2</v>
      </c>
      <c r="AK9" s="5">
        <f>SUM(AB9:AJ9)</f>
        <v>12</v>
      </c>
      <c r="AL9" s="7">
        <f>AK9/9</f>
        <v>1.3333333333333333</v>
      </c>
      <c r="AM9" s="13" t="str">
        <f>IF(AB9="","",VLOOKUP(AL9,$J$73:$K$75,2,TRUE))</f>
        <v>І ур</v>
      </c>
      <c r="AN9" s="6">
        <f>I9+P9+Y9+AK9</f>
        <v>37</v>
      </c>
      <c r="AO9" s="8">
        <f>AN9/24</f>
        <v>1.5416666666666667</v>
      </c>
      <c r="AP9" s="13" t="str">
        <f>IF(AE9="","",VLOOKUP(AO9,$J$73:$K$75,2,TRUE))</f>
        <v>І ур</v>
      </c>
    </row>
    <row r="10" spans="1:43" x14ac:dyDescent="0.25">
      <c r="B10" s="1">
        <v>2</v>
      </c>
      <c r="C10" s="1" t="s">
        <v>103</v>
      </c>
      <c r="D10" s="1">
        <v>2</v>
      </c>
      <c r="E10" s="1">
        <v>1</v>
      </c>
      <c r="F10" s="1">
        <v>1</v>
      </c>
      <c r="G10" s="1">
        <v>2</v>
      </c>
      <c r="H10" s="1">
        <v>2</v>
      </c>
      <c r="I10" s="5">
        <v>8</v>
      </c>
      <c r="J10" s="7">
        <v>1.6</v>
      </c>
      <c r="K10" s="13" t="str">
        <f>IF(D10="","",VLOOKUP(J10,$J$73:$K$75,2,TRUE))</f>
        <v>ІІ ур</v>
      </c>
      <c r="L10" s="1">
        <v>2</v>
      </c>
      <c r="M10" s="1">
        <v>1</v>
      </c>
      <c r="N10" s="1">
        <v>2</v>
      </c>
      <c r="O10" s="1">
        <v>2</v>
      </c>
      <c r="P10" s="5">
        <v>7</v>
      </c>
      <c r="Q10" s="7">
        <v>1.75</v>
      </c>
      <c r="R10" s="13" t="str">
        <f>IF(L10="","",VLOOKUP(Q10,$J$73:$K$75,2,TRUE))</f>
        <v>ІІ ур</v>
      </c>
      <c r="S10" s="1">
        <v>1</v>
      </c>
      <c r="T10" s="1">
        <v>1</v>
      </c>
      <c r="U10" s="1">
        <v>2</v>
      </c>
      <c r="V10" s="1">
        <v>2</v>
      </c>
      <c r="W10" s="1">
        <v>2</v>
      </c>
      <c r="X10" s="1">
        <v>2</v>
      </c>
      <c r="Y10" s="5">
        <v>10</v>
      </c>
      <c r="Z10" s="7">
        <v>1.67</v>
      </c>
      <c r="AA10" s="13" t="str">
        <f>IF(S10="","",VLOOKUP(Z10,$J$73:$K$75,2,TRUE))</f>
        <v>ІІ ур</v>
      </c>
      <c r="AB10" s="1">
        <v>2</v>
      </c>
      <c r="AC10" s="1">
        <v>1</v>
      </c>
      <c r="AD10" s="1">
        <v>1</v>
      </c>
      <c r="AE10" s="1">
        <v>1</v>
      </c>
      <c r="AF10" s="1">
        <v>1</v>
      </c>
      <c r="AG10" s="1">
        <v>2</v>
      </c>
      <c r="AH10" s="1">
        <v>1</v>
      </c>
      <c r="AI10" s="1">
        <v>1</v>
      </c>
      <c r="AJ10" s="1">
        <v>2</v>
      </c>
      <c r="AK10" s="5">
        <v>12</v>
      </c>
      <c r="AL10" s="7">
        <v>1.33</v>
      </c>
      <c r="AM10" s="13" t="str">
        <f>IF(AB10="","",VLOOKUP(AL10,$J$73:$K$75,2,TRUE))</f>
        <v>І ур</v>
      </c>
      <c r="AN10" s="6">
        <v>37</v>
      </c>
      <c r="AO10" s="8">
        <v>1.5416669999999999</v>
      </c>
      <c r="AP10" s="13" t="str">
        <f>IF(AE10="","",VLOOKUP(AO10,$J$73:$K$75,2,TRUE))</f>
        <v>І ур</v>
      </c>
    </row>
    <row r="11" spans="1:43" x14ac:dyDescent="0.25">
      <c r="B11" s="1">
        <v>3</v>
      </c>
      <c r="C11" s="1" t="s">
        <v>104</v>
      </c>
      <c r="D11" s="1">
        <v>2</v>
      </c>
      <c r="E11" s="1">
        <v>1</v>
      </c>
      <c r="F11" s="1">
        <v>1</v>
      </c>
      <c r="G11" s="1">
        <v>2</v>
      </c>
      <c r="H11" s="1">
        <v>2</v>
      </c>
      <c r="I11" s="5">
        <f t="shared" ref="I11" si="0">SUM(D11:H11)</f>
        <v>8</v>
      </c>
      <c r="J11" s="7">
        <f t="shared" ref="J11" si="1">I11/5</f>
        <v>1.6</v>
      </c>
      <c r="K11" s="13" t="str">
        <f>IF(D11="","",VLOOKUP(J11,$J$73:$K$75,2,TRUE))</f>
        <v>ІІ ур</v>
      </c>
      <c r="L11" s="1">
        <v>2</v>
      </c>
      <c r="M11" s="1">
        <v>2</v>
      </c>
      <c r="N11" s="1">
        <v>2</v>
      </c>
      <c r="O11" s="1">
        <v>2</v>
      </c>
      <c r="P11" s="5">
        <f t="shared" ref="P11" si="2">SUM(L11:O11)</f>
        <v>8</v>
      </c>
      <c r="Q11" s="7">
        <f t="shared" ref="Q11" si="3">P11/4</f>
        <v>2</v>
      </c>
      <c r="R11" s="13" t="str">
        <f>IF(L11="","",VLOOKUP(Q11,$J$73:$K$75,2,TRUE))</f>
        <v>ІІ ур</v>
      </c>
      <c r="S11" s="1">
        <v>1</v>
      </c>
      <c r="T11" s="1">
        <v>1</v>
      </c>
      <c r="U11" s="1">
        <v>2</v>
      </c>
      <c r="V11" s="1">
        <v>2</v>
      </c>
      <c r="W11" s="1">
        <v>2</v>
      </c>
      <c r="X11" s="1">
        <v>2</v>
      </c>
      <c r="Y11" s="5">
        <f t="shared" ref="Y11" si="4">SUM(S11:X11)</f>
        <v>10</v>
      </c>
      <c r="Z11" s="7">
        <f t="shared" ref="Z11" si="5">Y11/6</f>
        <v>1.6666666666666667</v>
      </c>
      <c r="AA11" s="13" t="str">
        <f>IF(S11="","",VLOOKUP(Z11,$J$73:$K$75,2,TRUE))</f>
        <v>ІІ ур</v>
      </c>
      <c r="AB11" s="1">
        <v>2</v>
      </c>
      <c r="AC11" s="1">
        <v>1</v>
      </c>
      <c r="AD11" s="1">
        <v>1</v>
      </c>
      <c r="AE11" s="1">
        <v>1</v>
      </c>
      <c r="AF11" s="1">
        <v>1</v>
      </c>
      <c r="AG11" s="1">
        <v>2</v>
      </c>
      <c r="AH11" s="1">
        <v>1</v>
      </c>
      <c r="AI11" s="1">
        <v>1</v>
      </c>
      <c r="AJ11" s="1">
        <v>2</v>
      </c>
      <c r="AK11" s="5">
        <f t="shared" ref="AK11" si="6">SUM(AB11:AJ11)</f>
        <v>12</v>
      </c>
      <c r="AL11" s="7">
        <f t="shared" ref="AL11" si="7">AK11/9</f>
        <v>1.3333333333333333</v>
      </c>
      <c r="AM11" s="13" t="str">
        <f>IF(AB11="","",VLOOKUP(AL11,$J$73:$K$75,2,TRUE))</f>
        <v>І ур</v>
      </c>
      <c r="AN11" s="6">
        <f t="shared" ref="AN11" si="8">I11+P11+Y11+AK11</f>
        <v>38</v>
      </c>
      <c r="AO11" s="8">
        <f t="shared" ref="AO11" si="9">AN11/24</f>
        <v>1.5833333333333333</v>
      </c>
      <c r="AP11" s="13" t="str">
        <f>IF(AE11="","",VLOOKUP(AO11,$J$73:$K$75,2,TRUE))</f>
        <v>І ур</v>
      </c>
    </row>
    <row r="12" spans="1:43" x14ac:dyDescent="0.25">
      <c r="B12" s="23"/>
      <c r="C12" s="23"/>
      <c r="D12" s="15"/>
      <c r="E12" s="16"/>
      <c r="F12" s="16"/>
      <c r="G12" s="16"/>
      <c r="H12" s="16"/>
      <c r="I12" s="17"/>
      <c r="J12" s="1" t="s">
        <v>16</v>
      </c>
      <c r="K12" s="11" t="s">
        <v>12</v>
      </c>
      <c r="L12" s="15"/>
      <c r="M12" s="16"/>
      <c r="N12" s="16"/>
      <c r="O12" s="16"/>
      <c r="P12" s="17"/>
      <c r="Q12" s="1" t="s">
        <v>16</v>
      </c>
      <c r="R12" s="11" t="s">
        <v>12</v>
      </c>
      <c r="S12" s="15"/>
      <c r="T12" s="16"/>
      <c r="U12" s="16"/>
      <c r="V12" s="16"/>
      <c r="W12" s="16"/>
      <c r="X12" s="16"/>
      <c r="Y12" s="17"/>
      <c r="Z12" s="1" t="s">
        <v>16</v>
      </c>
      <c r="AA12" s="11" t="s">
        <v>12</v>
      </c>
      <c r="AB12" s="15"/>
      <c r="AC12" s="16"/>
      <c r="AD12" s="16"/>
      <c r="AE12" s="16"/>
      <c r="AF12" s="16"/>
      <c r="AG12" s="16"/>
      <c r="AH12" s="16"/>
      <c r="AI12" s="16"/>
      <c r="AJ12" s="16"/>
      <c r="AK12" s="17"/>
      <c r="AL12" s="1" t="s">
        <v>16</v>
      </c>
      <c r="AM12" s="11" t="s">
        <v>12</v>
      </c>
      <c r="AN12" s="2"/>
      <c r="AO12" s="2"/>
      <c r="AP12" s="2"/>
    </row>
    <row r="13" spans="1:43" x14ac:dyDescent="0.25">
      <c r="B13" s="24"/>
      <c r="C13" s="24"/>
      <c r="D13" s="15" t="s">
        <v>20</v>
      </c>
      <c r="E13" s="16"/>
      <c r="F13" s="16"/>
      <c r="G13" s="16"/>
      <c r="H13" s="16"/>
      <c r="I13" s="17"/>
      <c r="J13" s="10">
        <f>COUNTA(C9:C11)</f>
        <v>3</v>
      </c>
      <c r="K13" s="10">
        <v>100</v>
      </c>
      <c r="L13" s="15" t="s">
        <v>20</v>
      </c>
      <c r="M13" s="16"/>
      <c r="N13" s="16"/>
      <c r="O13" s="16"/>
      <c r="P13" s="17"/>
      <c r="Q13" s="10">
        <f>COUNTA(C9:C11)</f>
        <v>3</v>
      </c>
      <c r="R13" s="10">
        <v>100</v>
      </c>
      <c r="S13" s="15" t="s">
        <v>20</v>
      </c>
      <c r="T13" s="16"/>
      <c r="U13" s="16"/>
      <c r="V13" s="16"/>
      <c r="W13" s="16"/>
      <c r="X13" s="16"/>
      <c r="Y13" s="17"/>
      <c r="Z13" s="10">
        <f>COUNTA(C9:C11)</f>
        <v>3</v>
      </c>
      <c r="AA13" s="10">
        <v>100</v>
      </c>
      <c r="AB13" s="15" t="s">
        <v>20</v>
      </c>
      <c r="AC13" s="16"/>
      <c r="AD13" s="16"/>
      <c r="AE13" s="16"/>
      <c r="AF13" s="16"/>
      <c r="AG13" s="16"/>
      <c r="AH13" s="16"/>
      <c r="AI13" s="16"/>
      <c r="AJ13" s="16"/>
      <c r="AK13" s="17"/>
      <c r="AL13" s="10">
        <f>COUNTA(C9:C11)</f>
        <v>3</v>
      </c>
      <c r="AM13" s="10">
        <v>100</v>
      </c>
      <c r="AN13" s="2"/>
      <c r="AO13" s="2"/>
      <c r="AP13" s="2"/>
    </row>
    <row r="14" spans="1:43" x14ac:dyDescent="0.25">
      <c r="B14" s="24"/>
      <c r="C14" s="24"/>
      <c r="D14" s="15" t="s">
        <v>25</v>
      </c>
      <c r="E14" s="16"/>
      <c r="F14" s="16"/>
      <c r="G14" s="16"/>
      <c r="H14" s="16"/>
      <c r="I14" s="17"/>
      <c r="J14" s="12">
        <f>COUNTIF(K9:L11,"І ур")</f>
        <v>0</v>
      </c>
      <c r="K14" s="3">
        <f>(J14/J13)*100</f>
        <v>0</v>
      </c>
      <c r="L14" s="15" t="s">
        <v>25</v>
      </c>
      <c r="M14" s="16"/>
      <c r="N14" s="16"/>
      <c r="O14" s="16"/>
      <c r="P14" s="17"/>
      <c r="Q14" s="12">
        <f>COUNTIF(R9:S11,"І ур")</f>
        <v>0</v>
      </c>
      <c r="R14" s="3">
        <f>(Q14/Q13)*100</f>
        <v>0</v>
      </c>
      <c r="S14" s="15" t="s">
        <v>25</v>
      </c>
      <c r="T14" s="16"/>
      <c r="U14" s="16"/>
      <c r="V14" s="16"/>
      <c r="W14" s="16"/>
      <c r="X14" s="16"/>
      <c r="Y14" s="17"/>
      <c r="Z14" s="12">
        <f>COUNTIF(AA9:AB11,"І ур")</f>
        <v>0</v>
      </c>
      <c r="AA14" s="3">
        <f>(Z14/Z13)*100</f>
        <v>0</v>
      </c>
      <c r="AB14" s="15" t="s">
        <v>25</v>
      </c>
      <c r="AC14" s="16"/>
      <c r="AD14" s="16"/>
      <c r="AE14" s="16"/>
      <c r="AF14" s="16"/>
      <c r="AG14" s="16"/>
      <c r="AH14" s="16"/>
      <c r="AI14" s="16"/>
      <c r="AJ14" s="16"/>
      <c r="AK14" s="17"/>
      <c r="AL14" s="12">
        <f>COUNTIF(AM9:AN11,"І ур")</f>
        <v>3</v>
      </c>
      <c r="AM14" s="3">
        <f>(AL14/AL13)*100</f>
        <v>100</v>
      </c>
      <c r="AN14" s="2"/>
      <c r="AO14" s="2"/>
      <c r="AP14" s="2"/>
    </row>
    <row r="15" spans="1:43" x14ac:dyDescent="0.25">
      <c r="B15" s="24"/>
      <c r="C15" s="24"/>
      <c r="D15" s="15" t="s">
        <v>26</v>
      </c>
      <c r="E15" s="16"/>
      <c r="F15" s="16"/>
      <c r="G15" s="16"/>
      <c r="H15" s="16"/>
      <c r="I15" s="17"/>
      <c r="J15" s="12">
        <f>COUNTIF(K9:K11,"ІІ ур")</f>
        <v>3</v>
      </c>
      <c r="K15" s="3">
        <f>(J15/J13)*100</f>
        <v>100</v>
      </c>
      <c r="L15" s="15" t="s">
        <v>26</v>
      </c>
      <c r="M15" s="16"/>
      <c r="N15" s="16"/>
      <c r="O15" s="16"/>
      <c r="P15" s="17"/>
      <c r="Q15" s="12">
        <f>COUNTIF(R9:R11,"ІІ ур")</f>
        <v>3</v>
      </c>
      <c r="R15" s="3">
        <f>(Q15/Q13)*100</f>
        <v>100</v>
      </c>
      <c r="S15" s="15" t="s">
        <v>26</v>
      </c>
      <c r="T15" s="16"/>
      <c r="U15" s="16"/>
      <c r="V15" s="16"/>
      <c r="W15" s="16"/>
      <c r="X15" s="16"/>
      <c r="Y15" s="17"/>
      <c r="Z15" s="12">
        <f>COUNTIF(AA9:AA11,"ІІ ур")</f>
        <v>3</v>
      </c>
      <c r="AA15" s="3">
        <f>(Z15/Z13)*100</f>
        <v>100</v>
      </c>
      <c r="AB15" s="15" t="s">
        <v>26</v>
      </c>
      <c r="AC15" s="16"/>
      <c r="AD15" s="16"/>
      <c r="AE15" s="16"/>
      <c r="AF15" s="16"/>
      <c r="AG15" s="16"/>
      <c r="AH15" s="16"/>
      <c r="AI15" s="16"/>
      <c r="AJ15" s="16"/>
      <c r="AK15" s="17"/>
      <c r="AL15" s="12">
        <f>COUNTIF(AM9:AM11,"ІІ ур")</f>
        <v>0</v>
      </c>
      <c r="AM15" s="3">
        <f>(AL15/AL13)*100</f>
        <v>0</v>
      </c>
      <c r="AN15" s="2"/>
      <c r="AO15" s="2"/>
      <c r="AP15" s="2"/>
    </row>
    <row r="16" spans="1:43" x14ac:dyDescent="0.25">
      <c r="B16" s="24"/>
      <c r="C16" s="24"/>
      <c r="D16" s="15" t="s">
        <v>27</v>
      </c>
      <c r="E16" s="16"/>
      <c r="F16" s="16"/>
      <c r="G16" s="16"/>
      <c r="H16" s="16"/>
      <c r="I16" s="17"/>
      <c r="J16" s="12">
        <f>COUNTIF(K9:K11,"ІІІ ур")</f>
        <v>0</v>
      </c>
      <c r="K16" s="3">
        <f>(J16/J13)*100</f>
        <v>0</v>
      </c>
      <c r="L16" s="15" t="s">
        <v>27</v>
      </c>
      <c r="M16" s="16"/>
      <c r="N16" s="16"/>
      <c r="O16" s="16"/>
      <c r="P16" s="17"/>
      <c r="Q16" s="12">
        <f>COUNTIF(R9:R11,"ІІІ ур")</f>
        <v>0</v>
      </c>
      <c r="R16" s="3">
        <f>(Q16/Q13)*100</f>
        <v>0</v>
      </c>
      <c r="S16" s="15" t="s">
        <v>27</v>
      </c>
      <c r="T16" s="16"/>
      <c r="U16" s="16"/>
      <c r="V16" s="16"/>
      <c r="W16" s="16"/>
      <c r="X16" s="16"/>
      <c r="Y16" s="17"/>
      <c r="Z16" s="12">
        <f>COUNTIF(AA9:AA11,"ІІІ ур")</f>
        <v>0</v>
      </c>
      <c r="AA16" s="3">
        <f>(Z16/Z13)*100</f>
        <v>0</v>
      </c>
      <c r="AB16" s="15" t="s">
        <v>27</v>
      </c>
      <c r="AC16" s="16"/>
      <c r="AD16" s="16"/>
      <c r="AE16" s="16"/>
      <c r="AF16" s="16"/>
      <c r="AG16" s="16"/>
      <c r="AH16" s="16"/>
      <c r="AI16" s="16"/>
      <c r="AJ16" s="16"/>
      <c r="AK16" s="17"/>
      <c r="AL16" s="12">
        <f>COUNTIF(AM9:AM11,"ІІІ ур")</f>
        <v>0</v>
      </c>
      <c r="AM16" s="3">
        <f>(AL16/AL13)*100</f>
        <v>0</v>
      </c>
      <c r="AN16" s="2"/>
      <c r="AO16" s="2"/>
      <c r="AP16" s="2"/>
    </row>
    <row r="17" spans="2:42" x14ac:dyDescent="0.25">
      <c r="B17" s="24"/>
      <c r="C17" s="24"/>
      <c r="D17" s="15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7"/>
      <c r="AO17" s="1" t="s">
        <v>16</v>
      </c>
      <c r="AP17" s="11" t="s">
        <v>12</v>
      </c>
    </row>
    <row r="18" spans="2:42" x14ac:dyDescent="0.25">
      <c r="B18" s="24"/>
      <c r="C18" s="24"/>
      <c r="D18" s="26" t="s">
        <v>21</v>
      </c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8"/>
      <c r="AO18" s="10">
        <f>COUNTA(C9:C11)</f>
        <v>3</v>
      </c>
      <c r="AP18" s="10">
        <v>100</v>
      </c>
    </row>
    <row r="19" spans="2:42" x14ac:dyDescent="0.25">
      <c r="B19" s="24"/>
      <c r="C19" s="24"/>
      <c r="D19" s="22" t="s">
        <v>28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12">
        <f>COUNTIF(AP9:AQ11,"І ур")</f>
        <v>3</v>
      </c>
      <c r="AP19" s="3">
        <f>(AO19/AO18)*100</f>
        <v>100</v>
      </c>
    </row>
    <row r="20" spans="2:42" x14ac:dyDescent="0.25">
      <c r="B20" s="24"/>
      <c r="C20" s="24"/>
      <c r="D20" s="22" t="s">
        <v>23</v>
      </c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12">
        <f>COUNTIF(AP9:AP11,"ІІ ур")</f>
        <v>0</v>
      </c>
      <c r="AP20" s="3">
        <f>(AO20/AO18)*100</f>
        <v>0</v>
      </c>
    </row>
    <row r="21" spans="2:42" x14ac:dyDescent="0.25">
      <c r="B21" s="25"/>
      <c r="C21" s="25"/>
      <c r="D21" s="22" t="s">
        <v>24</v>
      </c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12">
        <f>COUNTIF(AP9:AP11,"ІІІ ур")</f>
        <v>0</v>
      </c>
      <c r="AP21" s="3">
        <f>(AO21/AO18)*100</f>
        <v>0</v>
      </c>
    </row>
    <row r="73" spans="10:11" x14ac:dyDescent="0.25">
      <c r="J73">
        <v>1</v>
      </c>
      <c r="K73" t="s">
        <v>17</v>
      </c>
    </row>
    <row r="74" spans="10:11" x14ac:dyDescent="0.25">
      <c r="J74">
        <v>1.6</v>
      </c>
      <c r="K74" t="s">
        <v>18</v>
      </c>
    </row>
    <row r="75" spans="10:11" x14ac:dyDescent="0.25">
      <c r="J75">
        <v>2.6</v>
      </c>
      <c r="K75" t="s">
        <v>19</v>
      </c>
    </row>
  </sheetData>
  <autoFilter ref="AP1:AP23"/>
  <mergeCells count="52">
    <mergeCell ref="A2:AQ2"/>
    <mergeCell ref="A3:AQ3"/>
    <mergeCell ref="A4:AQ4"/>
    <mergeCell ref="B6:AP6"/>
    <mergeCell ref="B7:B8"/>
    <mergeCell ref="C7:C8"/>
    <mergeCell ref="D7:H7"/>
    <mergeCell ref="L7:O7"/>
    <mergeCell ref="S7:X7"/>
    <mergeCell ref="AB7:AJ7"/>
    <mergeCell ref="Y7:Y8"/>
    <mergeCell ref="AN7:AN8"/>
    <mergeCell ref="AO7:AO8"/>
    <mergeCell ref="AP7:AP8"/>
    <mergeCell ref="I7:I8"/>
    <mergeCell ref="J7:J8"/>
    <mergeCell ref="D17:AN17"/>
    <mergeCell ref="D19:AN19"/>
    <mergeCell ref="D20:AN20"/>
    <mergeCell ref="D21:AN21"/>
    <mergeCell ref="B12:B21"/>
    <mergeCell ref="C12:C21"/>
    <mergeCell ref="D18:AN18"/>
    <mergeCell ref="D12:I12"/>
    <mergeCell ref="D13:I13"/>
    <mergeCell ref="L12:P12"/>
    <mergeCell ref="L13:P13"/>
    <mergeCell ref="L16:P16"/>
    <mergeCell ref="S12:Y12"/>
    <mergeCell ref="S13:Y13"/>
    <mergeCell ref="D14:I14"/>
    <mergeCell ref="D15:I15"/>
    <mergeCell ref="AA7:AA8"/>
    <mergeCell ref="AK7:AK8"/>
    <mergeCell ref="AL7:AL8"/>
    <mergeCell ref="AM7:AM8"/>
    <mergeCell ref="K7:K8"/>
    <mergeCell ref="P7:P8"/>
    <mergeCell ref="Q7:Q8"/>
    <mergeCell ref="R7:R8"/>
    <mergeCell ref="Z7:Z8"/>
    <mergeCell ref="D16:I16"/>
    <mergeCell ref="L14:P14"/>
    <mergeCell ref="L15:P15"/>
    <mergeCell ref="S14:Y14"/>
    <mergeCell ref="S15:Y15"/>
    <mergeCell ref="S16:Y16"/>
    <mergeCell ref="AB12:AK12"/>
    <mergeCell ref="AB13:AK13"/>
    <mergeCell ref="AB14:AK14"/>
    <mergeCell ref="AB15:AK15"/>
    <mergeCell ref="AB16:AK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P75"/>
  <sheetViews>
    <sheetView tabSelected="1" zoomScale="80" zoomScaleNormal="80" workbookViewId="0">
      <selection activeCell="C11" sqref="C11"/>
    </sheetView>
  </sheetViews>
  <sheetFormatPr defaultRowHeight="15" x14ac:dyDescent="0.25"/>
  <cols>
    <col min="2" max="2" width="5.5703125" customWidth="1"/>
    <col min="3" max="3" width="26.85546875" customWidth="1"/>
    <col min="4" max="4" width="4.140625" customWidth="1"/>
    <col min="5" max="5" width="6.85546875" customWidth="1"/>
    <col min="6" max="6" width="6.42578125" customWidth="1"/>
    <col min="7" max="7" width="5.5703125" customWidth="1"/>
    <col min="8" max="8" width="6.140625" customWidth="1"/>
    <col min="9" max="9" width="4.140625" customWidth="1"/>
    <col min="10" max="10" width="5.5703125" customWidth="1"/>
    <col min="11" max="11" width="8.7109375" customWidth="1"/>
    <col min="12" max="12" width="4.140625" customWidth="1"/>
    <col min="13" max="13" width="5.7109375" customWidth="1"/>
    <col min="14" max="14" width="7" customWidth="1"/>
    <col min="15" max="15" width="8.5703125" customWidth="1"/>
    <col min="16" max="16" width="5.7109375" customWidth="1"/>
    <col min="17" max="17" width="7.42578125" customWidth="1"/>
    <col min="18" max="18" width="4.85546875" customWidth="1"/>
    <col min="19" max="19" width="5.5703125" customWidth="1"/>
    <col min="20" max="20" width="9.5703125" customWidth="1"/>
    <col min="21" max="21" width="7.28515625" customWidth="1"/>
    <col min="22" max="22" width="8.28515625" customWidth="1"/>
    <col min="23" max="23" width="15" customWidth="1"/>
    <col min="24" max="24" width="5.42578125" customWidth="1"/>
    <col min="25" max="25" width="9" customWidth="1"/>
    <col min="26" max="26" width="11.5703125" customWidth="1"/>
    <col min="27" max="27" width="4.85546875" customWidth="1"/>
    <col min="28" max="28" width="5.5703125" customWidth="1"/>
    <col min="29" max="29" width="10.28515625" customWidth="1"/>
    <col min="30" max="30" width="6.28515625" customWidth="1"/>
    <col min="31" max="31" width="9.28515625" customWidth="1"/>
    <col min="32" max="32" width="6" customWidth="1"/>
    <col min="33" max="34" width="12" customWidth="1"/>
    <col min="35" max="35" width="11.42578125" customWidth="1"/>
    <col min="36" max="36" width="4.42578125" customWidth="1"/>
    <col min="37" max="37" width="5.85546875" customWidth="1"/>
    <col min="38" max="38" width="11.7109375" customWidth="1"/>
    <col min="41" max="41" width="10.5703125" customWidth="1"/>
  </cols>
  <sheetData>
    <row r="2" spans="1:42" x14ac:dyDescent="0.25">
      <c r="A2" s="29" t="s">
        <v>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</row>
    <row r="3" spans="1:42" x14ac:dyDescent="0.25">
      <c r="A3" s="29" t="s">
        <v>97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</row>
    <row r="4" spans="1:42" x14ac:dyDescent="0.25">
      <c r="A4" s="29" t="s">
        <v>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</row>
    <row r="6" spans="1:42" x14ac:dyDescent="0.25">
      <c r="B6" s="30" t="s">
        <v>2</v>
      </c>
      <c r="C6" s="30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0"/>
      <c r="AN6" s="30"/>
      <c r="AO6" s="30"/>
    </row>
    <row r="7" spans="1:42" ht="38.25" customHeight="1" x14ac:dyDescent="0.25">
      <c r="B7" s="32" t="s">
        <v>3</v>
      </c>
      <c r="C7" s="33" t="s">
        <v>4</v>
      </c>
      <c r="D7" s="32" t="s">
        <v>5</v>
      </c>
      <c r="E7" s="32"/>
      <c r="F7" s="32"/>
      <c r="G7" s="32"/>
      <c r="H7" s="32"/>
      <c r="I7" s="19" t="s">
        <v>15</v>
      </c>
      <c r="J7" s="20" t="s">
        <v>13</v>
      </c>
      <c r="K7" s="18" t="s">
        <v>14</v>
      </c>
      <c r="L7" s="34" t="s">
        <v>6</v>
      </c>
      <c r="M7" s="34"/>
      <c r="N7" s="34"/>
      <c r="O7" s="34"/>
      <c r="P7" s="34"/>
      <c r="Q7" s="34"/>
      <c r="R7" s="19" t="s">
        <v>15</v>
      </c>
      <c r="S7" s="20" t="s">
        <v>13</v>
      </c>
      <c r="T7" s="20" t="s">
        <v>14</v>
      </c>
      <c r="U7" s="34" t="s">
        <v>7</v>
      </c>
      <c r="V7" s="34"/>
      <c r="W7" s="34"/>
      <c r="X7" s="34"/>
      <c r="Y7" s="34"/>
      <c r="Z7" s="34"/>
      <c r="AA7" s="19" t="s">
        <v>15</v>
      </c>
      <c r="AB7" s="20" t="s">
        <v>13</v>
      </c>
      <c r="AC7" s="18" t="s">
        <v>14</v>
      </c>
      <c r="AD7" s="34" t="s">
        <v>8</v>
      </c>
      <c r="AE7" s="34"/>
      <c r="AF7" s="34"/>
      <c r="AG7" s="34"/>
      <c r="AH7" s="34"/>
      <c r="AI7" s="34"/>
      <c r="AJ7" s="19" t="s">
        <v>15</v>
      </c>
      <c r="AK7" s="20" t="s">
        <v>13</v>
      </c>
      <c r="AL7" s="39" t="s">
        <v>14</v>
      </c>
      <c r="AM7" s="35" t="s">
        <v>9</v>
      </c>
      <c r="AN7" s="37" t="s">
        <v>10</v>
      </c>
      <c r="AO7" s="38" t="s">
        <v>11</v>
      </c>
    </row>
    <row r="8" spans="1:42" ht="224.25" customHeight="1" x14ac:dyDescent="0.25">
      <c r="B8" s="32"/>
      <c r="C8" s="32"/>
      <c r="D8" s="14" t="s">
        <v>52</v>
      </c>
      <c r="E8" s="14" t="s">
        <v>76</v>
      </c>
      <c r="F8" s="14" t="s">
        <v>77</v>
      </c>
      <c r="G8" s="14" t="s">
        <v>78</v>
      </c>
      <c r="H8" s="14" t="s">
        <v>79</v>
      </c>
      <c r="I8" s="19"/>
      <c r="J8" s="20"/>
      <c r="K8" s="18"/>
      <c r="L8" s="14" t="s">
        <v>80</v>
      </c>
      <c r="M8" s="14" t="s">
        <v>81</v>
      </c>
      <c r="N8" s="14" t="s">
        <v>82</v>
      </c>
      <c r="O8" s="14" t="s">
        <v>83</v>
      </c>
      <c r="P8" s="14" t="s">
        <v>84</v>
      </c>
      <c r="Q8" s="14" t="s">
        <v>85</v>
      </c>
      <c r="R8" s="19"/>
      <c r="S8" s="20"/>
      <c r="T8" s="20"/>
      <c r="U8" s="14" t="s">
        <v>86</v>
      </c>
      <c r="V8" s="14" t="s">
        <v>87</v>
      </c>
      <c r="W8" s="14" t="s">
        <v>88</v>
      </c>
      <c r="X8" s="14" t="s">
        <v>89</v>
      </c>
      <c r="Y8" s="14" t="s">
        <v>90</v>
      </c>
      <c r="Z8" s="14" t="s">
        <v>91</v>
      </c>
      <c r="AA8" s="19"/>
      <c r="AB8" s="20"/>
      <c r="AC8" s="18"/>
      <c r="AD8" s="14" t="s">
        <v>92</v>
      </c>
      <c r="AE8" s="14" t="s">
        <v>93</v>
      </c>
      <c r="AF8" s="14" t="s">
        <v>94</v>
      </c>
      <c r="AG8" s="14" t="s">
        <v>95</v>
      </c>
      <c r="AH8" s="14" t="s">
        <v>98</v>
      </c>
      <c r="AI8" s="14" t="s">
        <v>99</v>
      </c>
      <c r="AJ8" s="19"/>
      <c r="AK8" s="20"/>
      <c r="AL8" s="39"/>
      <c r="AM8" s="36"/>
      <c r="AN8" s="37"/>
      <c r="AO8" s="38"/>
    </row>
    <row r="9" spans="1:42" x14ac:dyDescent="0.25">
      <c r="B9" s="1">
        <v>1</v>
      </c>
      <c r="C9" s="1" t="s">
        <v>102</v>
      </c>
      <c r="D9" s="1">
        <v>2</v>
      </c>
      <c r="E9" s="1">
        <v>3</v>
      </c>
      <c r="F9" s="1">
        <v>3</v>
      </c>
      <c r="G9" s="1">
        <v>3</v>
      </c>
      <c r="H9" s="1">
        <v>2</v>
      </c>
      <c r="I9" s="5">
        <f>SUM(D9:H9)</f>
        <v>13</v>
      </c>
      <c r="J9" s="7">
        <f>I9/5</f>
        <v>2.6</v>
      </c>
      <c r="K9" s="9" t="str">
        <f>IF(D9="","",VLOOKUP(J9,$J$73:$K$75,2,TRUE))</f>
        <v>ІІІ ур</v>
      </c>
      <c r="L9" s="1">
        <v>3</v>
      </c>
      <c r="M9" s="1">
        <v>2</v>
      </c>
      <c r="N9" s="1">
        <v>3</v>
      </c>
      <c r="O9" s="1">
        <v>3</v>
      </c>
      <c r="P9" s="1">
        <v>3</v>
      </c>
      <c r="Q9" s="1">
        <v>2</v>
      </c>
      <c r="R9" s="5">
        <f>SUM(L9:Q9)</f>
        <v>16</v>
      </c>
      <c r="S9" s="7">
        <f>R9/6</f>
        <v>2.6666666666666665</v>
      </c>
      <c r="T9" s="9" t="str">
        <f>IF(L9="","",VLOOKUP(S9,$J$73:$K$75,2,TRUE))</f>
        <v>ІІІ ур</v>
      </c>
      <c r="U9" s="1">
        <v>3</v>
      </c>
      <c r="V9" s="1">
        <v>2</v>
      </c>
      <c r="W9" s="1">
        <v>2</v>
      </c>
      <c r="X9" s="1">
        <v>3</v>
      </c>
      <c r="Y9" s="1">
        <v>3</v>
      </c>
      <c r="Z9" s="1">
        <v>3</v>
      </c>
      <c r="AA9" s="5">
        <f>SUM(U9:Z9)</f>
        <v>16</v>
      </c>
      <c r="AB9" s="7">
        <f>AA9/6</f>
        <v>2.6666666666666665</v>
      </c>
      <c r="AC9" s="9" t="str">
        <f>IF(U9="","",VLOOKUP(AB9,$J$73:$K$75,2,TRUE))</f>
        <v>ІІІ ур</v>
      </c>
      <c r="AD9" s="1">
        <v>3</v>
      </c>
      <c r="AE9" s="1">
        <v>2</v>
      </c>
      <c r="AF9" s="1">
        <v>3</v>
      </c>
      <c r="AG9" s="1">
        <v>3</v>
      </c>
      <c r="AH9" s="1">
        <v>2</v>
      </c>
      <c r="AI9" s="1">
        <v>3</v>
      </c>
      <c r="AJ9" s="5">
        <f>SUM(AD9:AI9)</f>
        <v>16</v>
      </c>
      <c r="AK9" s="7">
        <f>AJ9/6</f>
        <v>2.6666666666666665</v>
      </c>
      <c r="AL9" s="9" t="str">
        <f>IF(AD9="","",VLOOKUP(AK9,$J$73:$K$75,2,TRUE))</f>
        <v>ІІІ ур</v>
      </c>
      <c r="AM9" s="6">
        <f>I9+R9+AA9+AJ9</f>
        <v>61</v>
      </c>
      <c r="AN9" s="8">
        <f>AM9/23</f>
        <v>2.652173913043478</v>
      </c>
      <c r="AO9" s="9" t="str">
        <f>IF(AF9="","",VLOOKUP(AN9,$J$73:$K$75,2,TRUE))</f>
        <v>ІІІ ур</v>
      </c>
    </row>
    <row r="10" spans="1:42" x14ac:dyDescent="0.25">
      <c r="B10" s="1">
        <v>2</v>
      </c>
      <c r="C10" s="1" t="s">
        <v>103</v>
      </c>
      <c r="D10" s="1">
        <v>2</v>
      </c>
      <c r="E10" s="1">
        <v>3</v>
      </c>
      <c r="F10" s="1">
        <v>3</v>
      </c>
      <c r="G10" s="1">
        <v>3</v>
      </c>
      <c r="H10" s="1">
        <v>2</v>
      </c>
      <c r="I10" s="5">
        <v>13</v>
      </c>
      <c r="J10" s="7">
        <v>2.6</v>
      </c>
      <c r="K10" s="9" t="str">
        <f>IF(D10="","",VLOOKUP(J10,$J$73:$K$75,2,TRUE))</f>
        <v>ІІІ ур</v>
      </c>
      <c r="L10" s="1">
        <v>3</v>
      </c>
      <c r="M10" s="1">
        <v>2</v>
      </c>
      <c r="N10" s="1">
        <v>3</v>
      </c>
      <c r="O10" s="1">
        <v>3</v>
      </c>
      <c r="P10" s="1">
        <v>3</v>
      </c>
      <c r="Q10" s="1">
        <v>2</v>
      </c>
      <c r="R10" s="5">
        <v>16</v>
      </c>
      <c r="S10" s="7">
        <v>2.67</v>
      </c>
      <c r="T10" s="9" t="str">
        <f>IF(L10="","",VLOOKUP(S10,$J$73:$K$75,2,TRUE))</f>
        <v>ІІІ ур</v>
      </c>
      <c r="U10" s="1">
        <v>3</v>
      </c>
      <c r="V10" s="1">
        <v>2</v>
      </c>
      <c r="W10" s="1">
        <v>2</v>
      </c>
      <c r="X10" s="1">
        <v>3</v>
      </c>
      <c r="Y10" s="1">
        <v>3</v>
      </c>
      <c r="Z10" s="1">
        <v>3</v>
      </c>
      <c r="AA10" s="5">
        <v>16</v>
      </c>
      <c r="AB10" s="7">
        <v>2.67</v>
      </c>
      <c r="AC10" s="9" t="str">
        <f>IF(U10="","",VLOOKUP(AB10,$J$73:$K$75,2,TRUE))</f>
        <v>ІІІ ур</v>
      </c>
      <c r="AD10" s="1">
        <v>3</v>
      </c>
      <c r="AE10" s="1">
        <v>2</v>
      </c>
      <c r="AF10" s="1">
        <v>3</v>
      </c>
      <c r="AG10" s="1">
        <v>3</v>
      </c>
      <c r="AH10" s="1">
        <v>2</v>
      </c>
      <c r="AI10" s="1">
        <v>3</v>
      </c>
      <c r="AJ10" s="5">
        <v>16</v>
      </c>
      <c r="AK10" s="7">
        <v>2.67</v>
      </c>
      <c r="AL10" s="9" t="str">
        <f>IF(AD10="","",VLOOKUP(AK10,$J$73:$K$75,2,TRUE))</f>
        <v>ІІІ ур</v>
      </c>
      <c r="AM10" s="6">
        <v>61</v>
      </c>
      <c r="AN10" s="8">
        <v>2.6521699999999999</v>
      </c>
      <c r="AO10" s="9" t="str">
        <f>IF(AF10="","",VLOOKUP(AN10,$J$73:$K$75,2,TRUE))</f>
        <v>ІІІ ур</v>
      </c>
    </row>
    <row r="11" spans="1:42" x14ac:dyDescent="0.25">
      <c r="B11" s="1">
        <v>2</v>
      </c>
      <c r="C11" s="1" t="s">
        <v>104</v>
      </c>
      <c r="D11" s="1">
        <v>2</v>
      </c>
      <c r="E11" s="1">
        <v>3</v>
      </c>
      <c r="F11" s="1">
        <v>3</v>
      </c>
      <c r="G11" s="1">
        <v>3</v>
      </c>
      <c r="H11" s="1">
        <v>2</v>
      </c>
      <c r="I11" s="5">
        <f t="shared" ref="I11" si="0">SUM(D11:H11)</f>
        <v>13</v>
      </c>
      <c r="J11" s="7">
        <f t="shared" ref="J11" si="1">I11/5</f>
        <v>2.6</v>
      </c>
      <c r="K11" s="9" t="str">
        <f>IF(D11="","",VLOOKUP(J11,$J$73:$K$75,2,TRUE))</f>
        <v>ІІІ ур</v>
      </c>
      <c r="L11" s="1">
        <v>3</v>
      </c>
      <c r="M11" s="1">
        <v>2</v>
      </c>
      <c r="N11" s="1">
        <v>3</v>
      </c>
      <c r="O11" s="1">
        <v>3</v>
      </c>
      <c r="P11" s="1">
        <v>3</v>
      </c>
      <c r="Q11" s="1">
        <v>2</v>
      </c>
      <c r="R11" s="5">
        <f t="shared" ref="R11" si="2">SUM(L11:Q11)</f>
        <v>16</v>
      </c>
      <c r="S11" s="7">
        <f t="shared" ref="S11" si="3">R11/6</f>
        <v>2.6666666666666665</v>
      </c>
      <c r="T11" s="9" t="str">
        <f>IF(L11="","",VLOOKUP(S11,$J$73:$K$75,2,TRUE))</f>
        <v>ІІІ ур</v>
      </c>
      <c r="U11" s="1">
        <v>3</v>
      </c>
      <c r="V11" s="1">
        <v>2</v>
      </c>
      <c r="W11" s="1">
        <v>2</v>
      </c>
      <c r="X11" s="1">
        <v>3</v>
      </c>
      <c r="Y11" s="1">
        <v>3</v>
      </c>
      <c r="Z11" s="1">
        <v>3</v>
      </c>
      <c r="AA11" s="5">
        <f t="shared" ref="AA11" si="4">SUM(U11:Z11)</f>
        <v>16</v>
      </c>
      <c r="AB11" s="7">
        <f t="shared" ref="AB11" si="5">AA11/6</f>
        <v>2.6666666666666665</v>
      </c>
      <c r="AC11" s="9" t="str">
        <f>IF(U11="","",VLOOKUP(AB11,$J$73:$K$75,2,TRUE))</f>
        <v>ІІІ ур</v>
      </c>
      <c r="AD11" s="1">
        <v>3</v>
      </c>
      <c r="AE11" s="1">
        <v>2</v>
      </c>
      <c r="AF11" s="1">
        <v>3</v>
      </c>
      <c r="AG11" s="1">
        <v>3</v>
      </c>
      <c r="AH11" s="1">
        <v>2</v>
      </c>
      <c r="AI11" s="1">
        <v>3</v>
      </c>
      <c r="AJ11" s="5">
        <f t="shared" ref="AJ11" si="6">SUM(AD11:AI11)</f>
        <v>16</v>
      </c>
      <c r="AK11" s="7">
        <f t="shared" ref="AK11" si="7">AJ11/5</f>
        <v>3.2</v>
      </c>
      <c r="AL11" s="9" t="str">
        <f>IF(AD11="","",VLOOKUP(AK11,$J$73:$K$75,2,TRUE))</f>
        <v>ІІІ ур</v>
      </c>
      <c r="AM11" s="6">
        <f t="shared" ref="AM11" si="8">I11+R11+AA11+AJ11</f>
        <v>61</v>
      </c>
      <c r="AN11" s="8">
        <f t="shared" ref="AN11" si="9">AM11/23</f>
        <v>2.652173913043478</v>
      </c>
      <c r="AO11" s="9" t="str">
        <f>IF(AF11="","",VLOOKUP(AN11,$J$73:$K$75,2,TRUE))</f>
        <v>ІІІ ур</v>
      </c>
    </row>
    <row r="12" spans="1:42" x14ac:dyDescent="0.25">
      <c r="B12" s="23"/>
      <c r="C12" s="23"/>
      <c r="D12" s="15"/>
      <c r="E12" s="16"/>
      <c r="F12" s="16"/>
      <c r="G12" s="16"/>
      <c r="H12" s="16"/>
      <c r="I12" s="17"/>
      <c r="J12" s="1" t="s">
        <v>16</v>
      </c>
      <c r="K12" s="11" t="s">
        <v>12</v>
      </c>
      <c r="L12" s="15"/>
      <c r="M12" s="16"/>
      <c r="N12" s="16"/>
      <c r="O12" s="16"/>
      <c r="P12" s="16"/>
      <c r="Q12" s="16"/>
      <c r="R12" s="17"/>
      <c r="S12" s="1" t="s">
        <v>16</v>
      </c>
      <c r="T12" s="11" t="s">
        <v>12</v>
      </c>
      <c r="U12" s="15"/>
      <c r="V12" s="16"/>
      <c r="W12" s="16"/>
      <c r="X12" s="16"/>
      <c r="Y12" s="16"/>
      <c r="Z12" s="16"/>
      <c r="AA12" s="17"/>
      <c r="AB12" s="1" t="s">
        <v>16</v>
      </c>
      <c r="AC12" s="11" t="s">
        <v>12</v>
      </c>
      <c r="AD12" s="15"/>
      <c r="AE12" s="16"/>
      <c r="AF12" s="16"/>
      <c r="AG12" s="16"/>
      <c r="AH12" s="16"/>
      <c r="AI12" s="16"/>
      <c r="AJ12" s="17"/>
      <c r="AK12" s="1" t="s">
        <v>16</v>
      </c>
      <c r="AL12" s="11" t="s">
        <v>12</v>
      </c>
      <c r="AM12" s="2"/>
      <c r="AN12" s="2"/>
      <c r="AO12" s="2"/>
    </row>
    <row r="13" spans="1:42" x14ac:dyDescent="0.25">
      <c r="B13" s="24"/>
      <c r="C13" s="24"/>
      <c r="D13" s="15" t="s">
        <v>20</v>
      </c>
      <c r="E13" s="16"/>
      <c r="F13" s="16"/>
      <c r="G13" s="16"/>
      <c r="H13" s="16"/>
      <c r="I13" s="17"/>
      <c r="J13" s="10">
        <f>COUNTA(C9:C11)</f>
        <v>3</v>
      </c>
      <c r="K13" s="10">
        <v>100</v>
      </c>
      <c r="L13" s="15" t="s">
        <v>20</v>
      </c>
      <c r="M13" s="16"/>
      <c r="N13" s="16"/>
      <c r="O13" s="16"/>
      <c r="P13" s="16"/>
      <c r="Q13" s="16"/>
      <c r="R13" s="17"/>
      <c r="S13" s="10">
        <f>COUNTA(C9:C11)</f>
        <v>3</v>
      </c>
      <c r="T13" s="10">
        <v>100</v>
      </c>
      <c r="U13" s="15" t="s">
        <v>20</v>
      </c>
      <c r="V13" s="16"/>
      <c r="W13" s="16"/>
      <c r="X13" s="16"/>
      <c r="Y13" s="16"/>
      <c r="Z13" s="16"/>
      <c r="AA13" s="17"/>
      <c r="AB13" s="10">
        <f>COUNTA(C9:C11)</f>
        <v>3</v>
      </c>
      <c r="AC13" s="10">
        <v>100</v>
      </c>
      <c r="AD13" s="15" t="s">
        <v>20</v>
      </c>
      <c r="AE13" s="16"/>
      <c r="AF13" s="16"/>
      <c r="AG13" s="16"/>
      <c r="AH13" s="16"/>
      <c r="AI13" s="16"/>
      <c r="AJ13" s="17"/>
      <c r="AK13" s="10">
        <f>COUNTA(C9:C11)</f>
        <v>3</v>
      </c>
      <c r="AL13" s="10">
        <v>100</v>
      </c>
      <c r="AM13" s="2"/>
      <c r="AN13" s="2"/>
      <c r="AO13" s="2"/>
    </row>
    <row r="14" spans="1:42" x14ac:dyDescent="0.25">
      <c r="B14" s="24"/>
      <c r="C14" s="24"/>
      <c r="D14" s="15" t="s">
        <v>25</v>
      </c>
      <c r="E14" s="16"/>
      <c r="F14" s="16"/>
      <c r="G14" s="16"/>
      <c r="H14" s="16"/>
      <c r="I14" s="17"/>
      <c r="J14" s="12">
        <f>COUNTIF(K9:K11,"І ур")</f>
        <v>0</v>
      </c>
      <c r="K14" s="3">
        <f>(J14/J13)*100</f>
        <v>0</v>
      </c>
      <c r="L14" s="15" t="s">
        <v>25</v>
      </c>
      <c r="M14" s="16"/>
      <c r="N14" s="16"/>
      <c r="O14" s="16"/>
      <c r="P14" s="16"/>
      <c r="Q14" s="16"/>
      <c r="R14" s="17"/>
      <c r="S14" s="12">
        <f>COUNTIF(T9:T11,"І ур")</f>
        <v>0</v>
      </c>
      <c r="T14" s="3">
        <f>(S14/S13)*100</f>
        <v>0</v>
      </c>
      <c r="U14" s="15" t="s">
        <v>25</v>
      </c>
      <c r="V14" s="16"/>
      <c r="W14" s="16"/>
      <c r="X14" s="16"/>
      <c r="Y14" s="16"/>
      <c r="Z14" s="16"/>
      <c r="AA14" s="17"/>
      <c r="AB14" s="12">
        <f>COUNTIF(AC9:AC11,"І ур")</f>
        <v>0</v>
      </c>
      <c r="AC14" s="3">
        <f>(AB14/AB13)*100</f>
        <v>0</v>
      </c>
      <c r="AD14" s="15" t="s">
        <v>25</v>
      </c>
      <c r="AE14" s="16"/>
      <c r="AF14" s="16"/>
      <c r="AG14" s="16"/>
      <c r="AH14" s="16"/>
      <c r="AI14" s="16"/>
      <c r="AJ14" s="17"/>
      <c r="AK14" s="12">
        <f>COUNTIF(AL9:AL11,"І ур")</f>
        <v>0</v>
      </c>
      <c r="AL14" s="3">
        <f>(AK14/AK13)*100</f>
        <v>0</v>
      </c>
      <c r="AM14" s="2"/>
      <c r="AN14" s="2"/>
      <c r="AO14" s="2"/>
    </row>
    <row r="15" spans="1:42" x14ac:dyDescent="0.25">
      <c r="B15" s="24"/>
      <c r="C15" s="24"/>
      <c r="D15" s="15" t="s">
        <v>26</v>
      </c>
      <c r="E15" s="16"/>
      <c r="F15" s="16"/>
      <c r="G15" s="16"/>
      <c r="H15" s="16"/>
      <c r="I15" s="17"/>
      <c r="J15" s="12">
        <f>COUNTIF(K9:K11,"ІІ ур")</f>
        <v>0</v>
      </c>
      <c r="K15" s="3">
        <f>(J15/J13)*100</f>
        <v>0</v>
      </c>
      <c r="L15" s="15" t="s">
        <v>26</v>
      </c>
      <c r="M15" s="16"/>
      <c r="N15" s="16"/>
      <c r="O15" s="16"/>
      <c r="P15" s="16"/>
      <c r="Q15" s="16"/>
      <c r="R15" s="17"/>
      <c r="S15" s="12">
        <f>COUNTIF(T9:T11,"ІІ ур")</f>
        <v>0</v>
      </c>
      <c r="T15" s="3">
        <f>(S15/S13)*100</f>
        <v>0</v>
      </c>
      <c r="U15" s="15" t="s">
        <v>26</v>
      </c>
      <c r="V15" s="16"/>
      <c r="W15" s="16"/>
      <c r="X15" s="16"/>
      <c r="Y15" s="16"/>
      <c r="Z15" s="16"/>
      <c r="AA15" s="17"/>
      <c r="AB15" s="12">
        <f>COUNTIF(AC9:AC11,"ІІ ур")</f>
        <v>0</v>
      </c>
      <c r="AC15" s="3">
        <f>(AB15/AB13)*100</f>
        <v>0</v>
      </c>
      <c r="AD15" s="15" t="s">
        <v>26</v>
      </c>
      <c r="AE15" s="16"/>
      <c r="AF15" s="16"/>
      <c r="AG15" s="16"/>
      <c r="AH15" s="16"/>
      <c r="AI15" s="16"/>
      <c r="AJ15" s="17"/>
      <c r="AK15" s="12">
        <f>COUNTIF(AL9:AL11,"ІІ ур")</f>
        <v>0</v>
      </c>
      <c r="AL15" s="3">
        <f>(AK15/AK13)*100</f>
        <v>0</v>
      </c>
      <c r="AM15" s="2"/>
      <c r="AN15" s="2"/>
      <c r="AO15" s="2"/>
    </row>
    <row r="16" spans="1:42" x14ac:dyDescent="0.25">
      <c r="B16" s="24"/>
      <c r="C16" s="24"/>
      <c r="D16" s="15" t="s">
        <v>27</v>
      </c>
      <c r="E16" s="16"/>
      <c r="F16" s="16"/>
      <c r="G16" s="16"/>
      <c r="H16" s="16"/>
      <c r="I16" s="17"/>
      <c r="J16" s="12">
        <f>COUNTIF(K9:K11,"ІІІ ур")</f>
        <v>3</v>
      </c>
      <c r="K16" s="3">
        <f>(J16/J13)*100</f>
        <v>100</v>
      </c>
      <c r="L16" s="15" t="s">
        <v>27</v>
      </c>
      <c r="M16" s="16"/>
      <c r="N16" s="16"/>
      <c r="O16" s="16"/>
      <c r="P16" s="16"/>
      <c r="Q16" s="16"/>
      <c r="R16" s="17"/>
      <c r="S16" s="12">
        <f>COUNTIF(T9:T11,"ІІІ ур")</f>
        <v>3</v>
      </c>
      <c r="T16" s="3">
        <f>(S16/S13)*100</f>
        <v>100</v>
      </c>
      <c r="U16" s="15" t="s">
        <v>27</v>
      </c>
      <c r="V16" s="16"/>
      <c r="W16" s="16"/>
      <c r="X16" s="16"/>
      <c r="Y16" s="16"/>
      <c r="Z16" s="16"/>
      <c r="AA16" s="17"/>
      <c r="AB16" s="12">
        <f>COUNTIF(AC9:AC11,"ІІІ ур")</f>
        <v>3</v>
      </c>
      <c r="AC16" s="3">
        <f>(AB16/AB13)*100</f>
        <v>100</v>
      </c>
      <c r="AD16" s="15" t="s">
        <v>27</v>
      </c>
      <c r="AE16" s="16"/>
      <c r="AF16" s="16"/>
      <c r="AG16" s="16"/>
      <c r="AH16" s="16"/>
      <c r="AI16" s="16"/>
      <c r="AJ16" s="17"/>
      <c r="AK16" s="12">
        <f>COUNTIF(AL9:AL11,"ІІІ ур")</f>
        <v>3</v>
      </c>
      <c r="AL16" s="3">
        <f>(AK16/AK13)*100</f>
        <v>100</v>
      </c>
      <c r="AM16" s="2"/>
      <c r="AN16" s="2"/>
      <c r="AO16" s="2"/>
    </row>
    <row r="17" spans="2:41" x14ac:dyDescent="0.25">
      <c r="B17" s="24"/>
      <c r="C17" s="24"/>
      <c r="D17" s="15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7"/>
      <c r="AN17" s="1" t="s">
        <v>16</v>
      </c>
      <c r="AO17" s="11" t="s">
        <v>12</v>
      </c>
    </row>
    <row r="18" spans="2:41" x14ac:dyDescent="0.25">
      <c r="B18" s="24"/>
      <c r="C18" s="24"/>
      <c r="D18" s="26" t="s">
        <v>21</v>
      </c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8"/>
      <c r="AN18" s="10">
        <f>COUNTA(C9:C11)</f>
        <v>3</v>
      </c>
      <c r="AO18" s="10">
        <v>100</v>
      </c>
    </row>
    <row r="19" spans="2:41" x14ac:dyDescent="0.25">
      <c r="B19" s="24"/>
      <c r="C19" s="24"/>
      <c r="D19" s="22" t="s">
        <v>28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12">
        <f>COUNTIF(AO9:AO11,"І ур")</f>
        <v>0</v>
      </c>
      <c r="AO19" s="3">
        <f>(AN19/AN18)*100</f>
        <v>0</v>
      </c>
    </row>
    <row r="20" spans="2:41" x14ac:dyDescent="0.25">
      <c r="B20" s="24"/>
      <c r="C20" s="24"/>
      <c r="D20" s="22" t="s">
        <v>23</v>
      </c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12">
        <f>COUNTIF(AO9:AO11,"ІІ ур")</f>
        <v>0</v>
      </c>
      <c r="AO20" s="3">
        <f>(AN20/AN18)*100</f>
        <v>0</v>
      </c>
    </row>
    <row r="21" spans="2:41" x14ac:dyDescent="0.25">
      <c r="B21" s="25"/>
      <c r="C21" s="25"/>
      <c r="D21" s="22" t="s">
        <v>24</v>
      </c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12">
        <f>COUNTIF(AO9:AO11,"ІІІ ур")</f>
        <v>3</v>
      </c>
      <c r="AO21" s="3">
        <f>(AN21/AN18)*100</f>
        <v>100</v>
      </c>
    </row>
    <row r="73" spans="10:11" x14ac:dyDescent="0.25">
      <c r="J73">
        <v>1</v>
      </c>
      <c r="K73" t="s">
        <v>17</v>
      </c>
    </row>
    <row r="74" spans="10:11" x14ac:dyDescent="0.25">
      <c r="J74">
        <v>1.6</v>
      </c>
      <c r="K74" t="s">
        <v>18</v>
      </c>
    </row>
    <row r="75" spans="10:11" x14ac:dyDescent="0.25">
      <c r="J75">
        <v>2.6</v>
      </c>
      <c r="K75" t="s">
        <v>19</v>
      </c>
    </row>
  </sheetData>
  <autoFilter ref="AO1:AO23"/>
  <mergeCells count="52">
    <mergeCell ref="A2:AP2"/>
    <mergeCell ref="A3:AP3"/>
    <mergeCell ref="A4:AP4"/>
    <mergeCell ref="B6:AO6"/>
    <mergeCell ref="B7:B8"/>
    <mergeCell ref="C7:C8"/>
    <mergeCell ref="D7:H7"/>
    <mergeCell ref="L7:Q7"/>
    <mergeCell ref="U7:Z7"/>
    <mergeCell ref="AD7:AI7"/>
    <mergeCell ref="AA7:AA8"/>
    <mergeCell ref="AM7:AM8"/>
    <mergeCell ref="AN7:AN8"/>
    <mergeCell ref="AO7:AO8"/>
    <mergeCell ref="I7:I8"/>
    <mergeCell ref="J7:J8"/>
    <mergeCell ref="D17:AM17"/>
    <mergeCell ref="D19:AM19"/>
    <mergeCell ref="D20:AM20"/>
    <mergeCell ref="D21:AM21"/>
    <mergeCell ref="B12:B21"/>
    <mergeCell ref="C12:C21"/>
    <mergeCell ref="D12:I12"/>
    <mergeCell ref="D13:I13"/>
    <mergeCell ref="D18:AM18"/>
    <mergeCell ref="L12:R12"/>
    <mergeCell ref="L13:R13"/>
    <mergeCell ref="L16:R16"/>
    <mergeCell ref="U12:AA12"/>
    <mergeCell ref="U13:AA13"/>
    <mergeCell ref="D14:I14"/>
    <mergeCell ref="D15:I15"/>
    <mergeCell ref="AC7:AC8"/>
    <mergeCell ref="AJ7:AJ8"/>
    <mergeCell ref="AK7:AK8"/>
    <mergeCell ref="AL7:AL8"/>
    <mergeCell ref="K7:K8"/>
    <mergeCell ref="R7:R8"/>
    <mergeCell ref="S7:S8"/>
    <mergeCell ref="T7:T8"/>
    <mergeCell ref="AB7:AB8"/>
    <mergeCell ref="D16:I16"/>
    <mergeCell ref="L14:R14"/>
    <mergeCell ref="L15:R15"/>
    <mergeCell ref="U14:AA14"/>
    <mergeCell ref="U15:AA15"/>
    <mergeCell ref="U16:AA16"/>
    <mergeCell ref="AD12:AJ12"/>
    <mergeCell ref="AD13:AJ13"/>
    <mergeCell ref="AD14:AJ14"/>
    <mergeCell ref="AD15:AJ15"/>
    <mergeCell ref="AD16:AJ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от 4-х старт</vt:lpstr>
      <vt:lpstr>от 4-х промежуток</vt:lpstr>
      <vt:lpstr>от 4-х итог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2023-09-10T09:04:34Z</dcterms:modified>
</cp:coreProperties>
</file>